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Kristina\2018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9" i="1" l="1"/>
  <c r="F27" i="1"/>
  <c r="F54" i="1" l="1"/>
  <c r="F50" i="1"/>
  <c r="F46" i="1"/>
  <c r="F36" i="1"/>
  <c r="F63" i="1" l="1"/>
  <c r="F35" i="1"/>
  <c r="F25" i="1"/>
  <c r="F21" i="1"/>
  <c r="F16" i="1"/>
  <c r="G7" i="1" s="1"/>
  <c r="G15" i="1" l="1"/>
  <c r="G11" i="1"/>
  <c r="G14" i="1"/>
  <c r="G10" i="1"/>
  <c r="G9" i="1"/>
  <c r="G13" i="1"/>
  <c r="G6" i="1"/>
  <c r="G12" i="1"/>
  <c r="G8" i="1"/>
  <c r="F68" i="1"/>
  <c r="G66" i="1" s="1"/>
  <c r="C16" i="1"/>
  <c r="C27" i="1"/>
  <c r="C25" i="1" s="1"/>
  <c r="G47" i="1" l="1"/>
  <c r="G45" i="1"/>
  <c r="G25" i="1"/>
  <c r="G58" i="1"/>
  <c r="G37" i="1"/>
  <c r="G27" i="1"/>
  <c r="G64" i="1"/>
  <c r="G52" i="1"/>
  <c r="G40" i="1"/>
  <c r="G32" i="1"/>
  <c r="G55" i="1"/>
  <c r="G21" i="1"/>
  <c r="G31" i="1"/>
  <c r="G44" i="1"/>
  <c r="G36" i="1"/>
  <c r="G51" i="1"/>
  <c r="G61" i="1"/>
  <c r="G22" i="1"/>
  <c r="G28" i="1"/>
  <c r="G41" i="1"/>
  <c r="G48" i="1"/>
  <c r="G59" i="1"/>
  <c r="G65" i="1"/>
  <c r="G23" i="1"/>
  <c r="G33" i="1"/>
  <c r="G29" i="1"/>
  <c r="G35" i="1"/>
  <c r="G42" i="1"/>
  <c r="G38" i="1"/>
  <c r="G49" i="1"/>
  <c r="G53" i="1"/>
  <c r="G60" i="1"/>
  <c r="G56" i="1"/>
  <c r="G63" i="1"/>
  <c r="G24" i="1"/>
  <c r="G34" i="1"/>
  <c r="G30" i="1"/>
  <c r="G26" i="1"/>
  <c r="G43" i="1"/>
  <c r="G39" i="1"/>
  <c r="G46" i="1"/>
  <c r="G50" i="1"/>
  <c r="G54" i="1"/>
  <c r="G57" i="1"/>
  <c r="G62" i="1"/>
  <c r="D16" i="1"/>
  <c r="H68" i="1" l="1"/>
  <c r="D27" i="1"/>
  <c r="D36" i="1"/>
  <c r="D63" i="1" l="1"/>
  <c r="C63" i="1"/>
  <c r="D61" i="1"/>
  <c r="C61" i="1"/>
  <c r="D54" i="1"/>
  <c r="C54" i="1"/>
  <c r="D50" i="1"/>
  <c r="C50" i="1"/>
  <c r="D46" i="1"/>
  <c r="C46" i="1"/>
  <c r="D39" i="1"/>
  <c r="C39" i="1"/>
  <c r="D25" i="1"/>
  <c r="D21" i="1"/>
  <c r="C21" i="1"/>
  <c r="G16" i="1" l="1"/>
  <c r="D35" i="1"/>
  <c r="D68" i="1" s="1"/>
  <c r="C35" i="1"/>
  <c r="C68" i="1" l="1"/>
</calcChain>
</file>

<file path=xl/sharedStrings.xml><?xml version="1.0" encoding="utf-8"?>
<sst xmlns="http://schemas.openxmlformats.org/spreadsheetml/2006/main" count="133" uniqueCount="98">
  <si>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</si>
  <si>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</si>
  <si>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</si>
  <si>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</si>
  <si>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</si>
  <si>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</si>
  <si>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</si>
  <si>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</si>
  <si>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 Brdovec</t>
  </si>
  <si>
    <t>4.</t>
  </si>
  <si>
    <t>Prihodi od Općine Dubravica</t>
  </si>
  <si>
    <t>5.</t>
  </si>
  <si>
    <t>Prihodi od Općine Marija Gorica</t>
  </si>
  <si>
    <t>6.</t>
  </si>
  <si>
    <t>Prihodi od sponzorstva i donacija</t>
  </si>
  <si>
    <t>7.</t>
  </si>
  <si>
    <t>Prihodi od drugih aktivnosti</t>
  </si>
  <si>
    <t>9.</t>
  </si>
  <si>
    <t>IPA i sl. projekti</t>
  </si>
  <si>
    <t>10.</t>
  </si>
  <si>
    <t>Ostali nespomenuti prihodi</t>
  </si>
  <si>
    <t xml:space="preserve">SVEUKUPNO PRIHODI </t>
  </si>
  <si>
    <t>RASHODI PO VRSTAMA</t>
  </si>
  <si>
    <t>I.</t>
  </si>
  <si>
    <t>ADMINISTRATIVNI RASHODI</t>
  </si>
  <si>
    <t>Rashodi ureda za radnike</t>
  </si>
  <si>
    <t>Rashodi ureda</t>
  </si>
  <si>
    <t>Rashodi za rad tijela Turističke zajednice</t>
  </si>
  <si>
    <t>II.</t>
  </si>
  <si>
    <t>DIZAJN VRIJEDNOSTI</t>
  </si>
  <si>
    <r>
      <t xml:space="preserve">Poticanje i sudjelovanje u uređenju /općine/mjesta/ </t>
    </r>
    <r>
      <rPr>
        <b/>
        <sz val="10"/>
        <color rgb="FF000000"/>
        <rFont val="Calibri"/>
        <family val="2"/>
        <charset val="238"/>
      </rPr>
      <t>(osim izgradnje komunalne infrastrukture)</t>
    </r>
  </si>
  <si>
    <t>1.1.</t>
  </si>
  <si>
    <t>Manifestacije</t>
  </si>
  <si>
    <t>2.1.</t>
  </si>
  <si>
    <t>Kulturno-zabavne</t>
  </si>
  <si>
    <t>2.2.</t>
  </si>
  <si>
    <t xml:space="preserve">Sportske manifestacije </t>
  </si>
  <si>
    <t>2.3.</t>
  </si>
  <si>
    <t>Ekološke manifestacije</t>
  </si>
  <si>
    <t>2.4.</t>
  </si>
  <si>
    <t>Ostale manifestacije</t>
  </si>
  <si>
    <t>2.5.</t>
  </si>
  <si>
    <t>Potpore manifestacijama (suorganizacija s drugim subjektima te donacije drugima za manifestacije)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</si>
  <si>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</si>
  <si>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</si>
  <si>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</si>
  <si>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</si>
  <si>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</si>
  <si>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</si>
  <si>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1.2.</t>
  </si>
  <si>
    <t>Internet stranice i upravljanje Internet stranicama</t>
  </si>
  <si>
    <t>Offline komunikacije</t>
  </si>
  <si>
    <t>Oglašavanje u promotivnim kampanjama javnog i privatnog sektora</t>
  </si>
  <si>
    <t>Opće oglašavanje (Oglašavanje u tisku, TV oglašavanje…)</t>
  </si>
  <si>
    <t>Brošure i ostali tiskani materijali</t>
  </si>
  <si>
    <t>Suveniri i promo materijali</t>
  </si>
  <si>
    <t>Info table</t>
  </si>
  <si>
    <t>Smeđa signalizacija</t>
  </si>
  <si>
    <t>IV.</t>
  </si>
  <si>
    <t>DISTRIBUCIJA I PRODAJA VRIJEDNOSTI</t>
  </si>
  <si>
    <t>Sajmovi (u skladu sa zakonskim propisima i propisanim pravilima za sustav TZ)</t>
  </si>
  <si>
    <t>Studijska putovanja</t>
  </si>
  <si>
    <t>Posebne prezentacije</t>
  </si>
  <si>
    <t>V.</t>
  </si>
  <si>
    <t>INTERNI MARKETING</t>
  </si>
  <si>
    <t>Edukacija (zaposleni, subjekti javnog i privatnog sektora)</t>
  </si>
  <si>
    <t xml:space="preserve">Koordinacija subjekata koji su neposredno ili posredno uključeni u turistički promet </t>
  </si>
  <si>
    <t xml:space="preserve">3. </t>
  </si>
  <si>
    <t>Nagrade i priznanja (Projekt Volim Hrvatsku i ostalo)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</si>
  <si>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</si>
  <si>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</si>
  <si>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</si>
  <si>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</si>
  <si>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</si>
  <si>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</si>
  <si>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</si>
  <si>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</si>
  <si>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</si>
  <si>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</si>
  <si>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Poticanje i pomaganje razvoja turizma na područjima koja nisu turistički razvijena</t>
  </si>
  <si>
    <t>VIII.</t>
  </si>
  <si>
    <r>
      <t xml:space="preserve">OSTALO </t>
    </r>
    <r>
      <rPr>
        <sz val="10"/>
        <color rgb="FF000000"/>
        <rFont val="Calibri"/>
        <family val="2"/>
        <charset val="238"/>
      </rPr>
      <t>(planovi razvoja turizma, strateški marketing planovi i ostalo)</t>
    </r>
  </si>
  <si>
    <t>Planovi razvoja turizma, strateški marketing planovi i sl.</t>
  </si>
  <si>
    <t>IX.</t>
  </si>
  <si>
    <t>TRANSFER BORAVIŠNE PRISTOJBE OPĆINI/ GRADU 30%</t>
  </si>
  <si>
    <t>X.</t>
  </si>
  <si>
    <t>POKRIVANJE MANJKA IZ PRETHODNE GODINE ( ukoliko je isti ostvaren)</t>
  </si>
  <si>
    <t>SVEUKUPNO RASHODI</t>
  </si>
  <si>
    <t>PRIJENOS VIŠKA U IDUĆU GODINU - POKRIVANJE MANJKA U IDUĆOJ GODINI (SVEUKUPNI PRIHODI UMANJENI ZA SVEUKUPNE RASHODE)</t>
  </si>
  <si>
    <t>11.</t>
  </si>
  <si>
    <t>Prijenos prihoda prethodne godine (Višak prethodne godine)</t>
  </si>
  <si>
    <t xml:space="preserve">IPA i sl. projekti </t>
  </si>
  <si>
    <t>PLAN 2017</t>
  </si>
  <si>
    <t>PLAN 2016 (rebalans)</t>
  </si>
  <si>
    <t>TZ SAVSKO SUTLANSKA DOLINA I BRIGI -  FINANCIJSKI PLAN ZA 2018.g.</t>
  </si>
  <si>
    <t>PLAN 2018</t>
  </si>
  <si>
    <t>rebalans 2017</t>
  </si>
  <si>
    <t>30.000.00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</si>
</sst>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4" fontId="1" fillId="6" borderId="4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4" fontId="4" fillId="5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4" fontId="5" fillId="7" borderId="4" xfId="0" applyNumberFormat="1" applyFont="1" applyFill="1" applyBorder="1" applyAlignment="1">
      <alignment horizontal="right" vertical="center"/>
    </xf>
    <xf numFmtId="4" fontId="6" fillId="3" borderId="10" xfId="0" applyNumberFormat="1" applyFont="1" applyFill="1" applyBorder="1" applyAlignment="1">
      <alignment horizontal="right" vertical="center"/>
    </xf>
    <xf numFmtId="4" fontId="6" fillId="5" borderId="4" xfId="0" applyNumberFormat="1" applyFont="1" applyFill="1" applyBorder="1" applyAlignment="1">
      <alignment horizontal="right" vertical="center"/>
    </xf>
    <xf numFmtId="4" fontId="5" fillId="7" borderId="0" xfId="0" applyNumberFormat="1" applyFont="1" applyFill="1" applyBorder="1" applyAlignment="1">
      <alignment horizontal="right"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4" fontId="6" fillId="4" borderId="6" xfId="0" applyNumberFormat="1" applyFont="1" applyFill="1" applyBorder="1" applyAlignment="1">
      <alignment horizontal="right" vertical="center"/>
    </xf>
    <xf numFmtId="4" fontId="1" fillId="4" borderId="15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4" fontId="6" fillId="4" borderId="5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6" borderId="0" xfId="0" applyFill="1"/>
    <xf numFmtId="4" fontId="5" fillId="6" borderId="0" xfId="0" applyNumberFormat="1" applyFont="1" applyFill="1" applyBorder="1" applyAlignment="1">
      <alignment horizontal="right" vertical="center"/>
    </xf>
    <xf numFmtId="2" fontId="0" fillId="6" borderId="0" xfId="0" applyNumberFormat="1" applyFill="1"/>
    <xf numFmtId="4" fontId="0" fillId="0" borderId="0" xfId="0" applyNumberFormat="1"/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right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4" fontId="1" fillId="7" borderId="0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4" fontId="6" fillId="3" borderId="10" xfId="0" applyNumberFormat="1" applyFont="1" applyFill="1" applyBorder="1" applyAlignment="1">
      <alignment horizontal="right" vertical="center"/>
    </xf>
    <xf numFmtId="4" fontId="6" fillId="5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 wrapText="1"/>
    </xf>
    <xf numFmtId="4" fontId="2" fillId="6" borderId="4" xfId="0" applyNumberFormat="1" applyFont="1" applyFill="1" applyBorder="1" applyAlignment="1">
      <alignment horizontal="right" vertical="center"/>
    </xf>
    <xf numFmtId="4" fontId="5" fillId="6" borderId="4" xfId="0" applyNumberFormat="1" applyFont="1" applyFill="1" applyBorder="1" applyAlignment="1">
      <alignment horizontal="right" vertical="center"/>
    </xf>
    <xf numFmtId="4" fontId="6" fillId="6" borderId="4" xfId="0" applyNumberFormat="1" applyFont="1" applyFill="1" applyBorder="1" applyAlignment="1">
      <alignment horizontal="right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vertical="center" wrapText="1"/>
    </xf>
    <xf numFmtId="4" fontId="5" fillId="6" borderId="11" xfId="0" applyNumberFormat="1" applyFont="1" applyFill="1" applyBorder="1" applyAlignment="1">
      <alignment horizontal="right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 wrapText="1"/>
    </xf>
    <xf numFmtId="4" fontId="5" fillId="6" borderId="8" xfId="0" applyNumberFormat="1" applyFont="1" applyFill="1" applyBorder="1" applyAlignment="1">
      <alignment horizontal="right" vertical="center"/>
    </xf>
    <xf numFmtId="4" fontId="5" fillId="6" borderId="5" xfId="0" applyNumberFormat="1" applyFont="1" applyFill="1" applyBorder="1" applyAlignment="1">
      <alignment horizontal="right" vertical="center"/>
    </xf>
    <xf numFmtId="4" fontId="5" fillId="6" borderId="12" xfId="0" applyNumberFormat="1" applyFont="1" applyFill="1" applyBorder="1" applyAlignment="1">
      <alignment horizontal="righ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center" wrapText="1"/>
    </xf>
    <xf numFmtId="4" fontId="5" fillId="6" borderId="10" xfId="0" applyNumberFormat="1" applyFont="1" applyFill="1" applyBorder="1" applyAlignment="1">
      <alignment horizontal="right" vertical="center"/>
    </xf>
    <xf numFmtId="4" fontId="5" fillId="6" borderId="13" xfId="0" applyNumberFormat="1" applyFont="1" applyFill="1" applyBorder="1" applyAlignment="1">
      <alignment horizontal="right" vertical="center"/>
    </xf>
    <xf numFmtId="4" fontId="5" fillId="6" borderId="6" xfId="0" applyNumberFormat="1" applyFont="1" applyFill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vertical="center" wrapText="1"/>
    </xf>
    <xf numFmtId="4" fontId="5" fillId="6" borderId="19" xfId="0" applyNumberFormat="1" applyFont="1" applyFill="1" applyBorder="1" applyAlignment="1">
      <alignment horizontal="right" vertical="center"/>
    </xf>
    <xf numFmtId="4" fontId="5" fillId="6" borderId="16" xfId="0" applyNumberFormat="1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9"/>
  <sheetViews>
    <sheetView tabSelected="1" topLeftCell="A55" workbookViewId="0">
      <selection activeCell="L57" sqref="L57"/>
    </sheetView>
  </sheetViews>
  <sheetFormatPr defaultRowHeight="15" x14ac:dyDescent="0.25"/>
  <cols>
    <col min="1" max="1" width="6.5703125" customWidth="1"/>
    <col min="2" max="2" width="42.140625" customWidth="1"/>
    <col min="3" max="3" width="18.140625" hidden="1" customWidth="1"/>
    <col min="4" max="4" width="9.85546875" bestFit="1" customWidth="1"/>
    <col min="5" max="6" width="9.85546875" customWidth="1"/>
    <col min="7" max="7" width="14.7109375" customWidth="1"/>
  </cols>
  <sheetData>
    <row r="3" spans="1:7" ht="18.75" x14ac:dyDescent="0.3">
      <c r="A3" s="53" t="s">
        <v>94</v>
      </c>
      <c r="B3" s="53"/>
      <c r="C3" s="53"/>
      <c r="D3" s="53"/>
      <c r="E3" s="53"/>
      <c r="F3" s="53"/>
      <c r="G3" s="53"/>
    </row>
    <row r="4" spans="1:7" ht="15.75" thickBot="1" x14ac:dyDescent="0.3"/>
    <row r="5" spans="1:7" ht="33.75" customHeight="1" thickBot="1" x14ac:dyDescent="0.3">
      <c r="A5" s="1" t="s">
        <v>0</v>
      </c>
      <c r="B5" s="2" t="s">
        <v>1</v>
      </c>
      <c r="C5" s="2" t="s">
        <v>93</v>
      </c>
      <c r="D5" s="2" t="s">
        <v>92</v>
      </c>
      <c r="E5" s="2" t="s">
        <v>96</v>
      </c>
      <c r="F5" s="2" t="s">
        <v>95</v>
      </c>
      <c r="G5" s="2" t="s">
        <v>2</v>
      </c>
    </row>
    <row r="6" spans="1:7" ht="16.5" customHeight="1" thickBot="1" x14ac:dyDescent="0.3">
      <c r="A6" s="54" t="s">
        <v>3</v>
      </c>
      <c r="B6" s="55" t="s">
        <v>4</v>
      </c>
      <c r="C6" s="56">
        <v>2500</v>
      </c>
      <c r="D6" s="57">
        <v>2500</v>
      </c>
      <c r="E6" s="57">
        <v>2000</v>
      </c>
      <c r="F6" s="57">
        <v>2500</v>
      </c>
      <c r="G6" s="57">
        <f>F6/$F$16*100</f>
        <v>0.33760972316002702</v>
      </c>
    </row>
    <row r="7" spans="1:7" ht="13.5" customHeight="1" thickBot="1" x14ac:dyDescent="0.3">
      <c r="A7" s="54" t="s">
        <v>5</v>
      </c>
      <c r="B7" s="55" t="s">
        <v>6</v>
      </c>
      <c r="C7" s="56">
        <v>130000</v>
      </c>
      <c r="D7" s="57">
        <v>130000</v>
      </c>
      <c r="E7" s="57">
        <v>115000</v>
      </c>
      <c r="F7" s="57">
        <v>130000</v>
      </c>
      <c r="G7" s="57">
        <f t="shared" ref="G7:G15" si="0">F7/$F$16*100</f>
        <v>17.555705604321403</v>
      </c>
    </row>
    <row r="8" spans="1:7" ht="17.25" customHeight="1" thickBot="1" x14ac:dyDescent="0.3">
      <c r="A8" s="54" t="s">
        <v>7</v>
      </c>
      <c r="B8" s="55" t="s">
        <v>8</v>
      </c>
      <c r="C8" s="56">
        <v>172000</v>
      </c>
      <c r="D8" s="57">
        <v>172000</v>
      </c>
      <c r="E8" s="57">
        <v>160000</v>
      </c>
      <c r="F8" s="57">
        <v>172000</v>
      </c>
      <c r="G8" s="57">
        <f t="shared" si="0"/>
        <v>23.227548953409858</v>
      </c>
    </row>
    <row r="9" spans="1:7" ht="15" customHeight="1" thickBot="1" x14ac:dyDescent="0.3">
      <c r="A9" s="54" t="s">
        <v>9</v>
      </c>
      <c r="B9" s="55" t="s">
        <v>10</v>
      </c>
      <c r="C9" s="56">
        <v>36000</v>
      </c>
      <c r="D9" s="57">
        <v>36000</v>
      </c>
      <c r="E9" s="57">
        <v>60000</v>
      </c>
      <c r="F9" s="57">
        <v>36000</v>
      </c>
      <c r="G9" s="57">
        <f t="shared" si="0"/>
        <v>4.8615800135043887</v>
      </c>
    </row>
    <row r="10" spans="1:7" ht="15.75" customHeight="1" thickBot="1" x14ac:dyDescent="0.3">
      <c r="A10" s="54" t="s">
        <v>11</v>
      </c>
      <c r="B10" s="55" t="s">
        <v>12</v>
      </c>
      <c r="C10" s="56">
        <v>54000</v>
      </c>
      <c r="D10" s="57">
        <v>54000</v>
      </c>
      <c r="E10" s="57">
        <v>75000</v>
      </c>
      <c r="F10" s="57">
        <v>60000</v>
      </c>
      <c r="G10" s="57">
        <f t="shared" si="0"/>
        <v>8.1026333558406485</v>
      </c>
    </row>
    <row r="11" spans="1:7" ht="15" customHeight="1" thickBot="1" x14ac:dyDescent="0.3">
      <c r="A11" s="54" t="s">
        <v>13</v>
      </c>
      <c r="B11" s="55" t="s">
        <v>14</v>
      </c>
      <c r="C11" s="56">
        <v>40000</v>
      </c>
      <c r="D11" s="57">
        <v>50000</v>
      </c>
      <c r="E11" s="57">
        <v>15000</v>
      </c>
      <c r="F11" s="57">
        <v>30000</v>
      </c>
      <c r="G11" s="57">
        <f t="shared" si="0"/>
        <v>4.0513166779203242</v>
      </c>
    </row>
    <row r="12" spans="1:7" ht="13.5" customHeight="1" thickBot="1" x14ac:dyDescent="0.3">
      <c r="A12" s="54" t="s">
        <v>15</v>
      </c>
      <c r="B12" s="55" t="s">
        <v>16</v>
      </c>
      <c r="C12" s="56">
        <v>0</v>
      </c>
      <c r="D12" s="57">
        <v>30000</v>
      </c>
      <c r="E12" s="57">
        <v>15000</v>
      </c>
      <c r="F12" s="57">
        <v>30000</v>
      </c>
      <c r="G12" s="57">
        <f t="shared" si="0"/>
        <v>4.0513166779203242</v>
      </c>
    </row>
    <row r="13" spans="1:7" ht="17.25" customHeight="1" thickBot="1" x14ac:dyDescent="0.3">
      <c r="A13" s="54" t="s">
        <v>17</v>
      </c>
      <c r="B13" s="55" t="s">
        <v>91</v>
      </c>
      <c r="C13" s="56">
        <v>355000</v>
      </c>
      <c r="D13" s="57">
        <v>200000</v>
      </c>
      <c r="E13" s="57">
        <v>165000</v>
      </c>
      <c r="F13" s="57">
        <v>200000</v>
      </c>
      <c r="G13" s="57">
        <f t="shared" si="0"/>
        <v>27.008777852802162</v>
      </c>
    </row>
    <row r="14" spans="1:7" ht="27" customHeight="1" thickBot="1" x14ac:dyDescent="0.3">
      <c r="A14" s="54" t="s">
        <v>19</v>
      </c>
      <c r="B14" s="55" t="s">
        <v>90</v>
      </c>
      <c r="C14" s="56">
        <v>80000</v>
      </c>
      <c r="D14" s="57">
        <v>80000</v>
      </c>
      <c r="E14" s="57">
        <v>235500</v>
      </c>
      <c r="F14" s="57">
        <v>30000</v>
      </c>
      <c r="G14" s="57">
        <f t="shared" si="0"/>
        <v>4.0513166779203242</v>
      </c>
    </row>
    <row r="15" spans="1:7" ht="17.25" customHeight="1" thickBot="1" x14ac:dyDescent="0.3">
      <c r="A15" s="54" t="s">
        <v>89</v>
      </c>
      <c r="B15" s="55" t="s">
        <v>20</v>
      </c>
      <c r="C15" s="56">
        <v>2000</v>
      </c>
      <c r="D15" s="57">
        <v>50000</v>
      </c>
      <c r="E15" s="57">
        <v>15000</v>
      </c>
      <c r="F15" s="57">
        <v>50000</v>
      </c>
      <c r="G15" s="57">
        <f t="shared" si="0"/>
        <v>6.7521944632005404</v>
      </c>
    </row>
    <row r="16" spans="1:7" ht="15" customHeight="1" thickBot="1" x14ac:dyDescent="0.3">
      <c r="A16" s="40"/>
      <c r="B16" s="41" t="s">
        <v>21</v>
      </c>
      <c r="C16" s="42">
        <f>SUM(C6:C15)</f>
        <v>871500</v>
      </c>
      <c r="D16" s="42">
        <f>SUM(D6:D15)</f>
        <v>804500</v>
      </c>
      <c r="E16" s="42">
        <v>857500</v>
      </c>
      <c r="F16" s="42">
        <f>SUM(F6:F15)</f>
        <v>740500</v>
      </c>
      <c r="G16" s="24">
        <f t="shared" ref="G16" si="1">D16/$D$16*100</f>
        <v>100</v>
      </c>
    </row>
    <row r="17" spans="1:10" ht="15" customHeight="1" x14ac:dyDescent="0.25">
      <c r="A17" s="43"/>
      <c r="B17" s="44"/>
      <c r="C17" s="45"/>
      <c r="D17" s="45"/>
      <c r="E17" s="45"/>
      <c r="F17" s="45"/>
      <c r="G17" s="27"/>
    </row>
    <row r="18" spans="1:10" ht="15" customHeight="1" x14ac:dyDescent="0.25">
      <c r="A18" s="43"/>
      <c r="B18" s="44"/>
      <c r="C18" s="45"/>
      <c r="D18" s="45"/>
      <c r="E18" s="45"/>
      <c r="F18" s="45"/>
      <c r="G18" s="27"/>
    </row>
    <row r="19" spans="1:10" ht="15.75" thickBot="1" x14ac:dyDescent="0.3">
      <c r="A19" s="3"/>
    </row>
    <row r="20" spans="1:10" ht="29.25" customHeight="1" thickBot="1" x14ac:dyDescent="0.3">
      <c r="A20" s="4" t="s">
        <v>0</v>
      </c>
      <c r="B20" s="5" t="s">
        <v>22</v>
      </c>
      <c r="C20" s="5" t="s">
        <v>93</v>
      </c>
      <c r="D20" s="5" t="s">
        <v>92</v>
      </c>
      <c r="E20" s="46" t="s">
        <v>96</v>
      </c>
      <c r="F20" s="2" t="s">
        <v>95</v>
      </c>
      <c r="G20" s="5" t="s">
        <v>2</v>
      </c>
    </row>
    <row r="21" spans="1:10" ht="21" customHeight="1" thickBot="1" x14ac:dyDescent="0.3">
      <c r="A21" s="6" t="s">
        <v>23</v>
      </c>
      <c r="B21" s="7" t="s">
        <v>24</v>
      </c>
      <c r="C21" s="8">
        <f>C22+C23+C24</f>
        <v>320000</v>
      </c>
      <c r="D21" s="8">
        <f>D22+D23+D24</f>
        <v>305500</v>
      </c>
      <c r="E21" s="47">
        <v>325500</v>
      </c>
      <c r="F21" s="8">
        <f>F22+F23+F24</f>
        <v>305000</v>
      </c>
      <c r="G21" s="8">
        <f>F21/$F$68*100</f>
        <v>41.188386225523296</v>
      </c>
    </row>
    <row r="22" spans="1:10" ht="15.75" customHeight="1" thickBot="1" x14ac:dyDescent="0.3">
      <c r="A22" s="54" t="s">
        <v>3</v>
      </c>
      <c r="B22" s="55" t="s">
        <v>25</v>
      </c>
      <c r="C22" s="57">
        <v>200000</v>
      </c>
      <c r="D22" s="57">
        <v>195000</v>
      </c>
      <c r="E22" s="57">
        <v>240000</v>
      </c>
      <c r="F22" s="57">
        <v>195000</v>
      </c>
      <c r="G22" s="19">
        <f t="shared" ref="G22:G24" si="2">F22/$F$68*100</f>
        <v>26.333558406482105</v>
      </c>
    </row>
    <row r="23" spans="1:10" ht="12.75" customHeight="1" thickBot="1" x14ac:dyDescent="0.3">
      <c r="A23" s="54" t="s">
        <v>5</v>
      </c>
      <c r="B23" s="55" t="s">
        <v>26</v>
      </c>
      <c r="C23" s="57">
        <v>120000</v>
      </c>
      <c r="D23" s="57">
        <v>100000</v>
      </c>
      <c r="E23" s="57">
        <v>75000</v>
      </c>
      <c r="F23" s="57">
        <v>100000</v>
      </c>
      <c r="G23" s="19">
        <f t="shared" si="2"/>
        <v>13.504388926401081</v>
      </c>
    </row>
    <row r="24" spans="1:10" ht="14.25" customHeight="1" thickBot="1" x14ac:dyDescent="0.3">
      <c r="A24" s="54" t="s">
        <v>7</v>
      </c>
      <c r="B24" s="55" t="s">
        <v>27</v>
      </c>
      <c r="C24" s="57">
        <v>0</v>
      </c>
      <c r="D24" s="57">
        <v>10500</v>
      </c>
      <c r="E24" s="57">
        <v>10500</v>
      </c>
      <c r="F24" s="57">
        <v>10000</v>
      </c>
      <c r="G24" s="19">
        <f t="shared" si="2"/>
        <v>1.3504388926401081</v>
      </c>
      <c r="H24" s="36"/>
      <c r="I24" s="36"/>
      <c r="J24" s="36"/>
    </row>
    <row r="25" spans="1:10" ht="15.75" thickBot="1" x14ac:dyDescent="0.3">
      <c r="A25" s="6" t="s">
        <v>28</v>
      </c>
      <c r="B25" s="7" t="s">
        <v>29</v>
      </c>
      <c r="C25" s="8">
        <f>C26+C27+C33+C34</f>
        <v>216000</v>
      </c>
      <c r="D25" s="8">
        <f>D26+D27+D33+D34</f>
        <v>130000</v>
      </c>
      <c r="E25" s="47">
        <v>102000</v>
      </c>
      <c r="F25" s="8">
        <f>F26+F27+F33+F34</f>
        <v>138250</v>
      </c>
      <c r="G25" s="8">
        <f>F25/$F$68*100</f>
        <v>18.669817690749493</v>
      </c>
      <c r="H25" s="36"/>
      <c r="I25" s="36"/>
      <c r="J25" s="36"/>
    </row>
    <row r="26" spans="1:10" ht="33.75" customHeight="1" thickBot="1" x14ac:dyDescent="0.3">
      <c r="A26" s="54" t="s">
        <v>3</v>
      </c>
      <c r="B26" s="55" t="s">
        <v>30</v>
      </c>
      <c r="C26" s="57">
        <v>69000</v>
      </c>
      <c r="D26" s="57">
        <v>20000</v>
      </c>
      <c r="E26" s="57">
        <v>10000</v>
      </c>
      <c r="F26" s="57">
        <v>2000</v>
      </c>
      <c r="G26" s="19">
        <f t="shared" ref="G26:G34" si="3">F26/$F$68*100</f>
        <v>0.27008777852802163</v>
      </c>
      <c r="H26" s="37"/>
      <c r="I26" s="36"/>
      <c r="J26" s="36"/>
    </row>
    <row r="27" spans="1:10" ht="15" customHeight="1" thickBot="1" x14ac:dyDescent="0.3">
      <c r="A27" s="54" t="s">
        <v>5</v>
      </c>
      <c r="B27" s="55" t="s">
        <v>32</v>
      </c>
      <c r="C27" s="57">
        <f>C28+C29+C30+C31+C32</f>
        <v>145000</v>
      </c>
      <c r="D27" s="57">
        <f>D28+D29+D30+D31+D32</f>
        <v>100000</v>
      </c>
      <c r="E27" s="57">
        <v>87000</v>
      </c>
      <c r="F27" s="57">
        <f>F28+F29+F30+F31+F32</f>
        <v>134250</v>
      </c>
      <c r="G27" s="19">
        <f t="shared" si="3"/>
        <v>18.129642133693448</v>
      </c>
      <c r="H27" s="36"/>
      <c r="I27" s="36"/>
      <c r="J27" s="36"/>
    </row>
    <row r="28" spans="1:10" ht="13.5" customHeight="1" thickBot="1" x14ac:dyDescent="0.3">
      <c r="A28" s="9" t="s">
        <v>33</v>
      </c>
      <c r="B28" s="10" t="s">
        <v>34</v>
      </c>
      <c r="C28" s="22">
        <v>100000</v>
      </c>
      <c r="D28" s="22">
        <v>50000</v>
      </c>
      <c r="E28" s="49">
        <v>60000</v>
      </c>
      <c r="F28" s="22">
        <v>90250</v>
      </c>
      <c r="G28" s="19">
        <f t="shared" si="3"/>
        <v>12.187711006076976</v>
      </c>
      <c r="H28" s="37"/>
      <c r="I28" s="36"/>
      <c r="J28" s="36"/>
    </row>
    <row r="29" spans="1:10" ht="14.25" customHeight="1" thickBot="1" x14ac:dyDescent="0.3">
      <c r="A29" s="9" t="s">
        <v>35</v>
      </c>
      <c r="B29" s="10" t="s">
        <v>36</v>
      </c>
      <c r="C29" s="22">
        <v>10000</v>
      </c>
      <c r="D29" s="22">
        <v>5000</v>
      </c>
      <c r="E29" s="49">
        <v>6000</v>
      </c>
      <c r="F29" s="22">
        <v>20000</v>
      </c>
      <c r="G29" s="19">
        <f t="shared" si="3"/>
        <v>2.7008777852802162</v>
      </c>
      <c r="H29" s="37"/>
      <c r="I29" s="36"/>
      <c r="J29" s="36"/>
    </row>
    <row r="30" spans="1:10" ht="14.25" customHeight="1" thickBot="1" x14ac:dyDescent="0.3">
      <c r="A30" s="9" t="s">
        <v>37</v>
      </c>
      <c r="B30" s="10" t="s">
        <v>38</v>
      </c>
      <c r="C30" s="22">
        <v>10000</v>
      </c>
      <c r="D30" s="22">
        <v>15000</v>
      </c>
      <c r="E30" s="49">
        <v>5000</v>
      </c>
      <c r="F30" s="22">
        <v>5000</v>
      </c>
      <c r="G30" s="19">
        <f t="shared" si="3"/>
        <v>0.67521944632005404</v>
      </c>
      <c r="H30" s="36"/>
      <c r="I30" s="36"/>
      <c r="J30" s="36"/>
    </row>
    <row r="31" spans="1:10" ht="15" customHeight="1" thickBot="1" x14ac:dyDescent="0.3">
      <c r="A31" s="9" t="s">
        <v>39</v>
      </c>
      <c r="B31" s="10" t="s">
        <v>40</v>
      </c>
      <c r="C31" s="22">
        <v>20000</v>
      </c>
      <c r="D31" s="22">
        <v>20000</v>
      </c>
      <c r="E31" s="49">
        <v>4000</v>
      </c>
      <c r="F31" s="22">
        <v>3000</v>
      </c>
      <c r="G31" s="19">
        <f t="shared" si="3"/>
        <v>0.40513166779203241</v>
      </c>
      <c r="H31" s="36"/>
      <c r="I31" s="36"/>
      <c r="J31" s="36"/>
    </row>
    <row r="32" spans="1:10" ht="29.25" customHeight="1" thickBot="1" x14ac:dyDescent="0.3">
      <c r="A32" s="9" t="s">
        <v>41</v>
      </c>
      <c r="B32" s="10" t="s">
        <v>42</v>
      </c>
      <c r="C32" s="22">
        <v>5000</v>
      </c>
      <c r="D32" s="22">
        <v>10000</v>
      </c>
      <c r="E32" s="49">
        <v>12000</v>
      </c>
      <c r="F32" s="22">
        <v>16000</v>
      </c>
      <c r="G32" s="19">
        <f t="shared" si="3"/>
        <v>2.160702228224173</v>
      </c>
      <c r="H32" s="36"/>
      <c r="I32" s="36"/>
      <c r="J32" s="36"/>
    </row>
    <row r="33" spans="1:10" ht="15.75" customHeight="1" thickBot="1" x14ac:dyDescent="0.3">
      <c r="A33" s="54" t="s">
        <v>7</v>
      </c>
      <c r="B33" s="55" t="s">
        <v>43</v>
      </c>
      <c r="C33" s="57">
        <v>2000</v>
      </c>
      <c r="D33" s="57">
        <v>10000</v>
      </c>
      <c r="E33" s="57">
        <v>5000</v>
      </c>
      <c r="F33" s="57">
        <v>2000</v>
      </c>
      <c r="G33" s="19">
        <f t="shared" si="3"/>
        <v>0.27008777852802163</v>
      </c>
      <c r="H33" s="36"/>
      <c r="I33" s="38"/>
      <c r="J33" s="36"/>
    </row>
    <row r="34" spans="1:10" ht="15.75" customHeight="1" thickBot="1" x14ac:dyDescent="0.3">
      <c r="A34" s="54" t="s">
        <v>9</v>
      </c>
      <c r="B34" s="55" t="s">
        <v>44</v>
      </c>
      <c r="C34" s="58">
        <v>0</v>
      </c>
      <c r="D34" s="58">
        <v>0</v>
      </c>
      <c r="E34" s="58">
        <v>0</v>
      </c>
      <c r="F34" s="58">
        <v>0</v>
      </c>
      <c r="G34" s="19">
        <f t="shared" si="3"/>
        <v>0</v>
      </c>
      <c r="H34" s="36"/>
      <c r="I34" s="38"/>
      <c r="J34" s="36"/>
    </row>
    <row r="35" spans="1:10" ht="19.5" customHeight="1" thickBot="1" x14ac:dyDescent="0.3">
      <c r="A35" s="6" t="s">
        <v>45</v>
      </c>
      <c r="B35" s="11" t="s">
        <v>46</v>
      </c>
      <c r="C35" s="23">
        <f>C36+C39+C45</f>
        <v>63000</v>
      </c>
      <c r="D35" s="23">
        <f>D36+D39+D45</f>
        <v>69500</v>
      </c>
      <c r="E35" s="50">
        <v>45500</v>
      </c>
      <c r="F35" s="23">
        <f>F36+F39+F45</f>
        <v>49500</v>
      </c>
      <c r="G35" s="8">
        <f>F35/$F$68*100</f>
        <v>6.6846725185685347</v>
      </c>
      <c r="H35" s="36"/>
      <c r="I35" s="38"/>
      <c r="J35" s="36"/>
    </row>
    <row r="36" spans="1:10" ht="17.25" customHeight="1" thickBot="1" x14ac:dyDescent="0.3">
      <c r="A36" s="59" t="s">
        <v>3</v>
      </c>
      <c r="B36" s="60" t="s">
        <v>47</v>
      </c>
      <c r="C36" s="58">
        <v>4000</v>
      </c>
      <c r="D36" s="58">
        <f>D37+D38</f>
        <v>15000</v>
      </c>
      <c r="E36" s="58">
        <v>8000</v>
      </c>
      <c r="F36" s="58">
        <f>F37+F38</f>
        <v>7000</v>
      </c>
      <c r="G36" s="19">
        <f t="shared" ref="G36:G45" si="4">F36/$F$68*100</f>
        <v>0.94530722484807561</v>
      </c>
      <c r="H36" s="36"/>
      <c r="I36" s="38"/>
      <c r="J36" s="36"/>
    </row>
    <row r="37" spans="1:10" ht="18" customHeight="1" thickBot="1" x14ac:dyDescent="0.3">
      <c r="A37" s="9" t="s">
        <v>31</v>
      </c>
      <c r="B37" s="12" t="s">
        <v>48</v>
      </c>
      <c r="C37" s="22">
        <v>2000</v>
      </c>
      <c r="D37" s="22">
        <v>5000</v>
      </c>
      <c r="E37" s="49">
        <v>3000</v>
      </c>
      <c r="F37" s="22">
        <v>2000</v>
      </c>
      <c r="G37" s="19">
        <f t="shared" si="4"/>
        <v>0.27008777852802163</v>
      </c>
      <c r="H37" s="37"/>
      <c r="I37" s="38"/>
      <c r="J37" s="36"/>
    </row>
    <row r="38" spans="1:10" ht="16.5" customHeight="1" thickBot="1" x14ac:dyDescent="0.3">
      <c r="A38" s="9" t="s">
        <v>49</v>
      </c>
      <c r="B38" s="12" t="s">
        <v>50</v>
      </c>
      <c r="C38" s="22">
        <v>2000</v>
      </c>
      <c r="D38" s="22">
        <v>10000</v>
      </c>
      <c r="E38" s="49">
        <v>5000</v>
      </c>
      <c r="F38" s="22">
        <v>5000</v>
      </c>
      <c r="G38" s="19">
        <f t="shared" si="4"/>
        <v>0.67521944632005404</v>
      </c>
      <c r="H38" s="37"/>
      <c r="I38" s="38"/>
      <c r="J38" s="36"/>
    </row>
    <row r="39" spans="1:10" ht="15.75" customHeight="1" thickBot="1" x14ac:dyDescent="0.3">
      <c r="A39" s="59" t="s">
        <v>5</v>
      </c>
      <c r="B39" s="60" t="s">
        <v>51</v>
      </c>
      <c r="C39" s="58">
        <f>C40+C41+C42+C43+C44</f>
        <v>54000</v>
      </c>
      <c r="D39" s="58">
        <f>D40+D41+D42+D43+D44</f>
        <v>47000</v>
      </c>
      <c r="E39" s="58">
        <v>32000</v>
      </c>
      <c r="F39" s="58">
        <f>F40+F41+F42+F43+F44</f>
        <v>37500</v>
      </c>
      <c r="G39" s="19">
        <f t="shared" si="4"/>
        <v>5.0641458474004049</v>
      </c>
      <c r="H39" s="36"/>
      <c r="I39" s="38"/>
      <c r="J39" s="36"/>
    </row>
    <row r="40" spans="1:10" ht="28.5" customHeight="1" thickBot="1" x14ac:dyDescent="0.3">
      <c r="A40" s="9" t="s">
        <v>33</v>
      </c>
      <c r="B40" s="12" t="s">
        <v>52</v>
      </c>
      <c r="C40" s="22">
        <v>2000</v>
      </c>
      <c r="D40" s="22">
        <v>2000</v>
      </c>
      <c r="E40" s="49">
        <v>2000</v>
      </c>
      <c r="F40" s="22">
        <v>500</v>
      </c>
      <c r="G40" s="19">
        <f t="shared" si="4"/>
        <v>6.7521944632005407E-2</v>
      </c>
      <c r="I40" s="35"/>
    </row>
    <row r="41" spans="1:10" ht="29.25" customHeight="1" thickBot="1" x14ac:dyDescent="0.3">
      <c r="A41" s="9" t="s">
        <v>35</v>
      </c>
      <c r="B41" s="12" t="s">
        <v>53</v>
      </c>
      <c r="C41" s="22">
        <v>20000</v>
      </c>
      <c r="D41" s="22">
        <v>20000</v>
      </c>
      <c r="E41" s="49">
        <v>15000</v>
      </c>
      <c r="F41" s="22">
        <v>12000</v>
      </c>
      <c r="G41" s="19">
        <f t="shared" si="4"/>
        <v>1.6205266711681297</v>
      </c>
      <c r="I41" s="35"/>
    </row>
    <row r="42" spans="1:10" ht="16.5" customHeight="1" thickBot="1" x14ac:dyDescent="0.3">
      <c r="A42" s="9" t="s">
        <v>37</v>
      </c>
      <c r="B42" s="12" t="s">
        <v>54</v>
      </c>
      <c r="C42" s="22">
        <v>25000</v>
      </c>
      <c r="D42" s="22">
        <v>10000</v>
      </c>
      <c r="E42" s="49">
        <v>5000</v>
      </c>
      <c r="F42" s="22">
        <v>7000</v>
      </c>
      <c r="G42" s="19">
        <f t="shared" si="4"/>
        <v>0.94530722484807561</v>
      </c>
    </row>
    <row r="43" spans="1:10" ht="15" customHeight="1" thickBot="1" x14ac:dyDescent="0.3">
      <c r="A43" s="9" t="s">
        <v>39</v>
      </c>
      <c r="B43" s="12" t="s">
        <v>55</v>
      </c>
      <c r="C43" s="22">
        <v>2000</v>
      </c>
      <c r="D43" s="22">
        <v>5000</v>
      </c>
      <c r="E43" s="49">
        <v>5000</v>
      </c>
      <c r="F43" s="22">
        <v>15000</v>
      </c>
      <c r="G43" s="19">
        <f t="shared" si="4"/>
        <v>2.0256583389601621</v>
      </c>
    </row>
    <row r="44" spans="1:10" ht="15" customHeight="1" thickBot="1" x14ac:dyDescent="0.3">
      <c r="A44" s="9" t="s">
        <v>41</v>
      </c>
      <c r="B44" s="12" t="s">
        <v>56</v>
      </c>
      <c r="C44" s="22">
        <v>5000</v>
      </c>
      <c r="D44" s="22">
        <v>10000</v>
      </c>
      <c r="E44" s="49">
        <v>5000</v>
      </c>
      <c r="F44" s="22">
        <v>3000</v>
      </c>
      <c r="G44" s="19">
        <f t="shared" si="4"/>
        <v>0.40513166779203241</v>
      </c>
    </row>
    <row r="45" spans="1:10" ht="15.75" customHeight="1" thickBot="1" x14ac:dyDescent="0.3">
      <c r="A45" s="54" t="s">
        <v>7</v>
      </c>
      <c r="B45" s="55" t="s">
        <v>57</v>
      </c>
      <c r="C45" s="57">
        <v>5000</v>
      </c>
      <c r="D45" s="57">
        <v>7500</v>
      </c>
      <c r="E45" s="57">
        <v>5500</v>
      </c>
      <c r="F45" s="57">
        <v>5000</v>
      </c>
      <c r="G45" s="19">
        <f t="shared" si="4"/>
        <v>0.67521944632005404</v>
      </c>
    </row>
    <row r="46" spans="1:10" ht="15" customHeight="1" thickBot="1" x14ac:dyDescent="0.3">
      <c r="A46" s="6" t="s">
        <v>58</v>
      </c>
      <c r="B46" s="7" t="s">
        <v>59</v>
      </c>
      <c r="C46" s="23">
        <f>C47+C48+C49</f>
        <v>30000</v>
      </c>
      <c r="D46" s="23">
        <f>D47+D48+D49</f>
        <v>38500</v>
      </c>
      <c r="E46" s="50">
        <v>13500</v>
      </c>
      <c r="F46" s="23">
        <f>F47+F48+F49</f>
        <v>10000</v>
      </c>
      <c r="G46" s="8">
        <f>F46/$F$68*100</f>
        <v>1.3504388926401081</v>
      </c>
    </row>
    <row r="47" spans="1:10" ht="30" customHeight="1" thickBot="1" x14ac:dyDescent="0.3">
      <c r="A47" s="54" t="s">
        <v>3</v>
      </c>
      <c r="B47" s="55" t="s">
        <v>60</v>
      </c>
      <c r="C47" s="57">
        <v>25000</v>
      </c>
      <c r="D47" s="57">
        <v>25000</v>
      </c>
      <c r="E47" s="57">
        <v>5000</v>
      </c>
      <c r="F47" s="57">
        <v>5000</v>
      </c>
      <c r="G47" s="19">
        <f t="shared" ref="G47:G49" si="5">F47/$F$68*100</f>
        <v>0.67521944632005404</v>
      </c>
    </row>
    <row r="48" spans="1:10" ht="14.25" customHeight="1" thickBot="1" x14ac:dyDescent="0.3">
      <c r="A48" s="54" t="s">
        <v>5</v>
      </c>
      <c r="B48" s="55" t="s">
        <v>61</v>
      </c>
      <c r="C48" s="57">
        <v>2000</v>
      </c>
      <c r="D48" s="57">
        <v>10500</v>
      </c>
      <c r="E48" s="57">
        <v>5500</v>
      </c>
      <c r="F48" s="57">
        <v>5000</v>
      </c>
      <c r="G48" s="19">
        <f t="shared" si="5"/>
        <v>0.67521944632005404</v>
      </c>
    </row>
    <row r="49" spans="1:7" ht="15" customHeight="1" thickBot="1" x14ac:dyDescent="0.3">
      <c r="A49" s="54" t="s">
        <v>7</v>
      </c>
      <c r="B49" s="55" t="s">
        <v>62</v>
      </c>
      <c r="C49" s="57">
        <v>3000</v>
      </c>
      <c r="D49" s="57">
        <v>3000</v>
      </c>
      <c r="E49" s="57">
        <v>3000</v>
      </c>
      <c r="F49" s="57">
        <v>0</v>
      </c>
      <c r="G49" s="19">
        <f t="shared" si="5"/>
        <v>0</v>
      </c>
    </row>
    <row r="50" spans="1:7" ht="14.25" customHeight="1" thickBot="1" x14ac:dyDescent="0.3">
      <c r="A50" s="6" t="s">
        <v>63</v>
      </c>
      <c r="B50" s="7" t="s">
        <v>64</v>
      </c>
      <c r="C50" s="23">
        <f>C51+C52+C53</f>
        <v>54000</v>
      </c>
      <c r="D50" s="23">
        <f>D51+D52+D53</f>
        <v>27000</v>
      </c>
      <c r="E50" s="50">
        <v>12000</v>
      </c>
      <c r="F50" s="23">
        <f>F51+F52+F53</f>
        <v>13000</v>
      </c>
      <c r="G50" s="8">
        <f>F50/$F$68*100</f>
        <v>1.7555705604321403</v>
      </c>
    </row>
    <row r="51" spans="1:7" ht="26.25" customHeight="1" thickBot="1" x14ac:dyDescent="0.3">
      <c r="A51" s="54" t="s">
        <v>3</v>
      </c>
      <c r="B51" s="55" t="s">
        <v>65</v>
      </c>
      <c r="C51" s="57">
        <v>50000</v>
      </c>
      <c r="D51" s="57">
        <v>20000</v>
      </c>
      <c r="E51" s="57">
        <v>5000</v>
      </c>
      <c r="F51" s="57">
        <v>7000</v>
      </c>
      <c r="G51" s="19">
        <f t="shared" ref="G51:G53" si="6">F51/$F$68*100</f>
        <v>0.94530722484807561</v>
      </c>
    </row>
    <row r="52" spans="1:7" ht="25.5" customHeight="1" thickBot="1" x14ac:dyDescent="0.3">
      <c r="A52" s="54" t="s">
        <v>5</v>
      </c>
      <c r="B52" s="55" t="s">
        <v>66</v>
      </c>
      <c r="C52" s="57">
        <v>2000</v>
      </c>
      <c r="D52" s="57">
        <v>2000</v>
      </c>
      <c r="E52" s="57">
        <v>2000</v>
      </c>
      <c r="F52" s="57">
        <v>1000</v>
      </c>
      <c r="G52" s="19">
        <f t="shared" si="6"/>
        <v>0.13504388926401081</v>
      </c>
    </row>
    <row r="53" spans="1:7" ht="24.75" customHeight="1" thickBot="1" x14ac:dyDescent="0.3">
      <c r="A53" s="54" t="s">
        <v>67</v>
      </c>
      <c r="B53" s="55" t="s">
        <v>68</v>
      </c>
      <c r="C53" s="57">
        <v>2000</v>
      </c>
      <c r="D53" s="57">
        <v>5000</v>
      </c>
      <c r="E53" s="57">
        <v>5000</v>
      </c>
      <c r="F53" s="57">
        <v>5000</v>
      </c>
      <c r="G53" s="19">
        <f t="shared" si="6"/>
        <v>0.67521944632005404</v>
      </c>
    </row>
    <row r="54" spans="1:7" ht="17.25" customHeight="1" thickBot="1" x14ac:dyDescent="0.3">
      <c r="A54" s="6" t="s">
        <v>69</v>
      </c>
      <c r="B54" s="7" t="s">
        <v>70</v>
      </c>
      <c r="C54" s="23">
        <f>C55+C56+C57+C58+C59+C60</f>
        <v>15000</v>
      </c>
      <c r="D54" s="23">
        <f>D55+D56+D57+D58+D59+D60</f>
        <v>22500</v>
      </c>
      <c r="E54" s="50">
        <v>22500</v>
      </c>
      <c r="F54" s="23">
        <f>F55+F56+F57+F58+F59+F60</f>
        <v>15000</v>
      </c>
      <c r="G54" s="8">
        <f>F54/$F$68*100</f>
        <v>2.0256583389601621</v>
      </c>
    </row>
    <row r="55" spans="1:7" ht="16.5" customHeight="1" thickBot="1" x14ac:dyDescent="0.3">
      <c r="A55" s="54" t="s">
        <v>3</v>
      </c>
      <c r="B55" s="55" t="s">
        <v>71</v>
      </c>
      <c r="C55" s="57">
        <v>3000</v>
      </c>
      <c r="D55" s="57">
        <v>3000</v>
      </c>
      <c r="E55" s="57">
        <v>3000</v>
      </c>
      <c r="F55" s="57">
        <v>1000</v>
      </c>
      <c r="G55" s="19">
        <f t="shared" ref="G55:G60" si="7">F55/$F$68*100</f>
        <v>0.13504388926401081</v>
      </c>
    </row>
    <row r="56" spans="1:7" ht="12.75" customHeight="1" thickBot="1" x14ac:dyDescent="0.3">
      <c r="A56" s="54" t="s">
        <v>5</v>
      </c>
      <c r="B56" s="55" t="s">
        <v>72</v>
      </c>
      <c r="C56" s="57">
        <v>3000</v>
      </c>
      <c r="D56" s="57">
        <v>3000</v>
      </c>
      <c r="E56" s="61">
        <v>3000</v>
      </c>
      <c r="F56" s="61">
        <v>5000</v>
      </c>
      <c r="G56" s="19">
        <f t="shared" si="7"/>
        <v>0.67521944632005404</v>
      </c>
    </row>
    <row r="57" spans="1:7" ht="13.5" customHeight="1" thickBot="1" x14ac:dyDescent="0.3">
      <c r="A57" s="62" t="s">
        <v>7</v>
      </c>
      <c r="B57" s="63" t="s">
        <v>73</v>
      </c>
      <c r="C57" s="64">
        <v>500</v>
      </c>
      <c r="D57" s="37">
        <v>5000</v>
      </c>
      <c r="E57" s="65">
        <v>5000</v>
      </c>
      <c r="F57" s="66">
        <v>1000</v>
      </c>
      <c r="G57" s="19">
        <f t="shared" si="7"/>
        <v>0.13504388926401081</v>
      </c>
    </row>
    <row r="58" spans="1:7" ht="13.5" customHeight="1" thickBot="1" x14ac:dyDescent="0.3">
      <c r="A58" s="67" t="s">
        <v>9</v>
      </c>
      <c r="B58" s="68" t="s">
        <v>74</v>
      </c>
      <c r="C58" s="69">
        <v>2000</v>
      </c>
      <c r="D58" s="70">
        <v>5000</v>
      </c>
      <c r="E58" s="65">
        <v>5000</v>
      </c>
      <c r="F58" s="71">
        <v>5000</v>
      </c>
      <c r="G58" s="19">
        <f t="shared" si="7"/>
        <v>0.67521944632005404</v>
      </c>
    </row>
    <row r="59" spans="1:7" ht="14.25" customHeight="1" thickBot="1" x14ac:dyDescent="0.3">
      <c r="A59" s="72" t="s">
        <v>11</v>
      </c>
      <c r="B59" s="73" t="s">
        <v>75</v>
      </c>
      <c r="C59" s="74">
        <v>2500</v>
      </c>
      <c r="D59" s="75">
        <v>2500</v>
      </c>
      <c r="E59" s="65">
        <v>2500</v>
      </c>
      <c r="F59" s="65">
        <v>2500</v>
      </c>
      <c r="G59" s="19">
        <f t="shared" si="7"/>
        <v>0.33760972316002702</v>
      </c>
    </row>
    <row r="60" spans="1:7" ht="30" customHeight="1" thickBot="1" x14ac:dyDescent="0.3">
      <c r="A60" s="54" t="s">
        <v>13</v>
      </c>
      <c r="B60" s="55" t="s">
        <v>76</v>
      </c>
      <c r="C60" s="57">
        <v>4000</v>
      </c>
      <c r="D60" s="57">
        <v>4000</v>
      </c>
      <c r="E60" s="57">
        <v>4000</v>
      </c>
      <c r="F60" s="57">
        <v>500</v>
      </c>
      <c r="G60" s="19">
        <f t="shared" si="7"/>
        <v>6.7521944632005407E-2</v>
      </c>
    </row>
    <row r="61" spans="1:7" ht="16.5" customHeight="1" thickBot="1" x14ac:dyDescent="0.3">
      <c r="A61" s="6" t="s">
        <v>77</v>
      </c>
      <c r="B61" s="7" t="s">
        <v>78</v>
      </c>
      <c r="C61" s="23">
        <f>C62</f>
        <v>20000</v>
      </c>
      <c r="D61" s="23">
        <f>D62</f>
        <v>5000</v>
      </c>
      <c r="E61" s="50">
        <v>5000</v>
      </c>
      <c r="F61" s="23">
        <v>4000</v>
      </c>
      <c r="G61" s="8">
        <f>F61/$F$68*100</f>
        <v>0.54017555705604325</v>
      </c>
    </row>
    <row r="62" spans="1:7" ht="26.25" customHeight="1" thickBot="1" x14ac:dyDescent="0.3">
      <c r="A62" s="54" t="s">
        <v>3</v>
      </c>
      <c r="B62" s="55" t="s">
        <v>79</v>
      </c>
      <c r="C62" s="57">
        <v>20000</v>
      </c>
      <c r="D62" s="57">
        <v>5000</v>
      </c>
      <c r="E62" s="57">
        <v>5000</v>
      </c>
      <c r="F62" s="57">
        <v>4000</v>
      </c>
      <c r="G62" s="19">
        <f>F62/$F$68*100</f>
        <v>0.54017555705604325</v>
      </c>
    </row>
    <row r="63" spans="1:7" ht="26.25" customHeight="1" thickBot="1" x14ac:dyDescent="0.3">
      <c r="A63" s="6" t="s">
        <v>80</v>
      </c>
      <c r="B63" s="7" t="s">
        <v>81</v>
      </c>
      <c r="C63" s="23">
        <f>C64+C65</f>
        <v>152000</v>
      </c>
      <c r="D63" s="23">
        <f>D64+D65</f>
        <v>205000</v>
      </c>
      <c r="E63" s="50">
        <v>330000</v>
      </c>
      <c r="F63" s="23">
        <f>F64+F65</f>
        <v>205000</v>
      </c>
      <c r="G63" s="8">
        <f>F63/$F$68*100</f>
        <v>27.683997299122215</v>
      </c>
    </row>
    <row r="64" spans="1:7" ht="24" customHeight="1" thickBot="1" x14ac:dyDescent="0.3">
      <c r="A64" s="54" t="s">
        <v>3</v>
      </c>
      <c r="B64" s="55" t="s">
        <v>82</v>
      </c>
      <c r="C64" s="57">
        <v>2000</v>
      </c>
      <c r="D64" s="57">
        <v>5000</v>
      </c>
      <c r="E64" s="57">
        <v>5000</v>
      </c>
      <c r="F64" s="57">
        <v>5000</v>
      </c>
      <c r="G64" s="19">
        <f t="shared" ref="G64:G65" si="8">F64/$F$68*100</f>
        <v>0.67521944632005404</v>
      </c>
    </row>
    <row r="65" spans="1:8" ht="15.75" customHeight="1" thickBot="1" x14ac:dyDescent="0.3">
      <c r="A65" s="76" t="s">
        <v>5</v>
      </c>
      <c r="B65" s="77" t="s">
        <v>18</v>
      </c>
      <c r="C65" s="61">
        <v>150000</v>
      </c>
      <c r="D65" s="61">
        <v>200000</v>
      </c>
      <c r="E65" s="61">
        <v>325000</v>
      </c>
      <c r="F65" s="61">
        <v>200000</v>
      </c>
      <c r="G65" s="19">
        <f t="shared" si="8"/>
        <v>27.008777852802162</v>
      </c>
    </row>
    <row r="66" spans="1:8" ht="24" customHeight="1" thickBot="1" x14ac:dyDescent="0.3">
      <c r="A66" s="28" t="s">
        <v>83</v>
      </c>
      <c r="B66" s="29" t="s">
        <v>84</v>
      </c>
      <c r="C66" s="30">
        <v>1500</v>
      </c>
      <c r="D66" s="30">
        <v>1500</v>
      </c>
      <c r="E66" s="30">
        <v>1500</v>
      </c>
      <c r="F66" s="34">
        <v>750</v>
      </c>
      <c r="G66" s="31">
        <f>F66/$F$68*100</f>
        <v>0.1012829169480081</v>
      </c>
    </row>
    <row r="67" spans="1:8" ht="27" customHeight="1" thickBot="1" x14ac:dyDescent="0.3">
      <c r="A67" s="14" t="s">
        <v>85</v>
      </c>
      <c r="B67" s="13" t="s">
        <v>86</v>
      </c>
      <c r="C67" s="20">
        <v>0</v>
      </c>
      <c r="D67" s="20">
        <v>0</v>
      </c>
      <c r="E67" s="48">
        <v>0</v>
      </c>
      <c r="F67" s="33"/>
      <c r="G67" s="32">
        <v>0</v>
      </c>
    </row>
    <row r="68" spans="1:8" ht="15" customHeight="1" thickBot="1" x14ac:dyDescent="0.3">
      <c r="A68" s="15"/>
      <c r="B68" s="16" t="s">
        <v>87</v>
      </c>
      <c r="C68" s="25">
        <f>C21+C25+C35+C46+C50+C54+C61+C63+C66</f>
        <v>871500</v>
      </c>
      <c r="D68" s="25">
        <f>D21+D25+D35+D46+D50+D54+D61+D63+D66</f>
        <v>804500</v>
      </c>
      <c r="E68" s="51">
        <v>857500</v>
      </c>
      <c r="F68" s="25">
        <f>F21+F25+F35+F46+F50+F54+F61+F63+F66</f>
        <v>740500</v>
      </c>
      <c r="G68" s="25">
        <v>100</v>
      </c>
      <c r="H68" s="39">
        <f>SUM(G21+G25+G35+G46+G50+G54+G61+G63+G66+G67)</f>
        <v>99.999999999999986</v>
      </c>
    </row>
    <row r="69" spans="1:8" ht="41.25" customHeight="1" thickBot="1" x14ac:dyDescent="0.3">
      <c r="A69" s="17"/>
      <c r="B69" s="18" t="s">
        <v>88</v>
      </c>
      <c r="C69" s="26">
        <v>70000</v>
      </c>
      <c r="D69" s="26">
        <v>80000</v>
      </c>
      <c r="E69" s="52">
        <v>235500</v>
      </c>
      <c r="F69" s="26" t="s">
        <v>97</v>
      </c>
      <c r="G69" s="21"/>
    </row>
  </sheetData>
  <mergeCells count="1">
    <mergeCell ref="A3:G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Windows korisnik</cp:lastModifiedBy>
  <cp:lastPrinted>2017-12-28T11:08:49Z</cp:lastPrinted>
  <dcterms:created xsi:type="dcterms:W3CDTF">2015-12-09T12:02:05Z</dcterms:created>
  <dcterms:modified xsi:type="dcterms:W3CDTF">2017-12-28T13:12:52Z</dcterms:modified>
</cp:coreProperties>
</file>