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I_SSD\Documents\TZ 2016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0" i="1" l="1"/>
  <c r="D46" i="1"/>
  <c r="D27" i="1"/>
  <c r="E24" i="1" l="1"/>
  <c r="F16" i="1"/>
  <c r="F21" i="1"/>
  <c r="F39" i="1"/>
  <c r="F35" i="1" s="1"/>
  <c r="F27" i="1"/>
  <c r="F25" i="1" s="1"/>
  <c r="E31" i="1"/>
  <c r="E30" i="1"/>
  <c r="E29" i="1"/>
  <c r="D63" i="1"/>
  <c r="D39" i="1"/>
  <c r="D35" i="1" s="1"/>
  <c r="E28" i="1"/>
  <c r="D25" i="1"/>
  <c r="D21" i="1"/>
  <c r="F68" i="1" l="1"/>
  <c r="D68" i="1"/>
  <c r="E65" i="1"/>
  <c r="E41" i="1"/>
  <c r="E38" i="1"/>
  <c r="E32" i="1"/>
  <c r="E23" i="1"/>
  <c r="E22" i="1"/>
  <c r="D16" i="1"/>
  <c r="E7" i="1"/>
  <c r="E8" i="1"/>
  <c r="E9" i="1"/>
  <c r="E10" i="1"/>
  <c r="E11" i="1"/>
  <c r="E12" i="1"/>
  <c r="E13" i="1"/>
  <c r="E14" i="1"/>
  <c r="E15" i="1"/>
  <c r="E6" i="1"/>
  <c r="C16" i="1" l="1"/>
  <c r="E16" i="1" s="1"/>
  <c r="C27" i="1" l="1"/>
  <c r="E27" i="1" s="1"/>
  <c r="C36" i="1"/>
  <c r="E36" i="1" s="1"/>
  <c r="C63" i="1" l="1"/>
  <c r="E63" i="1" s="1"/>
  <c r="C61" i="1"/>
  <c r="C54" i="1"/>
  <c r="C50" i="1"/>
  <c r="C46" i="1"/>
  <c r="C39" i="1"/>
  <c r="E39" i="1" s="1"/>
  <c r="C25" i="1"/>
  <c r="E25" i="1" s="1"/>
  <c r="C21" i="1"/>
  <c r="E21" i="1" s="1"/>
  <c r="C35" i="1" l="1"/>
  <c r="C68" i="1" l="1"/>
  <c r="E35" i="1"/>
</calcChain>
</file>

<file path=xl/sharedStrings.xml><?xml version="1.0" encoding="utf-8"?>
<sst xmlns="http://schemas.openxmlformats.org/spreadsheetml/2006/main" count="129" uniqueCount="96">
  <si>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</si>
  <si>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</si>
  <si>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</si>
  <si>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</si>
  <si>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</si>
  <si>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</si>
  <si>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</si>
  <si>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 Brdovec</t>
  </si>
  <si>
    <t>4.</t>
  </si>
  <si>
    <t>Prihodi od Općine Dubravica</t>
  </si>
  <si>
    <t>5.</t>
  </si>
  <si>
    <t>Prihodi od Općine Marija Gorica</t>
  </si>
  <si>
    <t>6.</t>
  </si>
  <si>
    <t>Prihodi od sponzorstva i donacija</t>
  </si>
  <si>
    <t>7.</t>
  </si>
  <si>
    <t>Prihodi od drugih aktivnosti</t>
  </si>
  <si>
    <t>9.</t>
  </si>
  <si>
    <t>10.</t>
  </si>
  <si>
    <t>Ostali nespomenuti prihodi</t>
  </si>
  <si>
    <t xml:space="preserve">SVEUKUPNO PRIHODI </t>
  </si>
  <si>
    <t>RASHODI PO VRSTAMA</t>
  </si>
  <si>
    <t>I.</t>
  </si>
  <si>
    <t>ADMINISTRATIVNI RASHODI</t>
  </si>
  <si>
    <t>Rashodi ureda za radnike</t>
  </si>
  <si>
    <t>Rashodi ureda</t>
  </si>
  <si>
    <t>Rashodi za rad tijela Turističke zajednice</t>
  </si>
  <si>
    <t>II.</t>
  </si>
  <si>
    <t>DIZAJN VRIJEDNOSTI</t>
  </si>
  <si>
    <r>
      <t xml:space="preserve">Poticanje i sudjelovanje u uređenju /općine/mjesta/ </t>
    </r>
    <r>
      <rPr>
        <b/>
        <sz val="10"/>
        <color rgb="FF000000"/>
        <rFont val="Calibri"/>
        <family val="2"/>
        <charset val="238"/>
      </rPr>
      <t>(osim izgradnje komunalne infrastrukture)</t>
    </r>
  </si>
  <si>
    <t>1.1.</t>
  </si>
  <si>
    <t>Manifestacije</t>
  </si>
  <si>
    <t>2.1.</t>
  </si>
  <si>
    <t>Kulturno-zabavne</t>
  </si>
  <si>
    <t>2.2.</t>
  </si>
  <si>
    <t xml:space="preserve">Sportske manifestacije </t>
  </si>
  <si>
    <t>2.3.</t>
  </si>
  <si>
    <t>Ekološke manifestacije</t>
  </si>
  <si>
    <t>2.4.</t>
  </si>
  <si>
    <t>Ostale manifestacije</t>
  </si>
  <si>
    <t>2.5.</t>
  </si>
  <si>
    <t>Potpore manifestacijama (suorganizacija s drugim subjektima te donacije drugima za manifestacije)</t>
  </si>
  <si>
    <t xml:space="preserve">Novi proizvodi </t>
  </si>
  <si>
    <t>Potpora razvoju DMK-a</t>
  </si>
  <si>
    <t>III.</t>
  </si>
  <si>
    <t xml:space="preserve">KOMUNIKACIJA VRIJEDNOSTI </t>
  </si>
  <si>
    <t>Online komunikacije</t>
  </si>
  <si>
    <t>Internet oglašavanje</t>
  </si>
  <si>
    <t>1.2.</t>
  </si>
  <si>
    <t>Internet stranice i upravljanje Internet stranicama</t>
  </si>
  <si>
    <t>Offline komunikacije</t>
  </si>
  <si>
    <t>Oglašavanje u promotivnim kampanjama javnog i privatnog sektora</t>
  </si>
  <si>
    <t>Opće oglašavanje (Oglašavanje u tisku, TV oglašavanje…)</t>
  </si>
  <si>
    <t>Brošure i ostali tiskani materijali</t>
  </si>
  <si>
    <t>Suveniri i promo materijali</t>
  </si>
  <si>
    <t>Info table</t>
  </si>
  <si>
    <t>Smeđa signalizacija</t>
  </si>
  <si>
    <t>IV.</t>
  </si>
  <si>
    <t>DISTRIBUCIJA I PRODAJA VRIJEDNOSTI</t>
  </si>
  <si>
    <t>Sajmovi (u skladu sa zakonskim propisima i propisanim pravilima za sustav TZ)</t>
  </si>
  <si>
    <t>Studijska putovanja</t>
  </si>
  <si>
    <t>Posebne prezentacije</t>
  </si>
  <si>
    <t>V.</t>
  </si>
  <si>
    <t>INTERNI MARKETING</t>
  </si>
  <si>
    <t>Edukacija (zaposleni, subjekti javnog i privatnog sektora)</t>
  </si>
  <si>
    <t xml:space="preserve">Koordinacija subjekata koji su neposredno ili posredno uključeni u turistički promet </t>
  </si>
  <si>
    <t xml:space="preserve">3. </t>
  </si>
  <si>
    <t>Nagrade i priznanja (Projekt Volim Hrvatsku i ostalo)</t>
  </si>
  <si>
    <t>VI.</t>
  </si>
  <si>
    <t>MARKETINŠKA INFRASTRUKTURA</t>
  </si>
  <si>
    <t>Proizvodnja multimedijalnih materijala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</si>
  <si>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</si>
  <si>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</si>
  <si>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</si>
  <si>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</si>
  <si>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</si>
  <si>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</si>
  <si>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</si>
  <si>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Poticanje i pomaganje razvoja turizma na područjima koja nisu turistički razvijena</t>
  </si>
  <si>
    <t>VIII.</t>
  </si>
  <si>
    <r>
      <t xml:space="preserve">OSTALO </t>
    </r>
    <r>
      <rPr>
        <sz val="10"/>
        <color rgb="FF000000"/>
        <rFont val="Calibri"/>
        <family val="2"/>
        <charset val="238"/>
      </rPr>
      <t>(planovi razvoja turizma, strateški marketing planovi i ostalo)</t>
    </r>
  </si>
  <si>
    <t>Planovi razvoja turizma, strateški marketing planovi i sl.</t>
  </si>
  <si>
    <t>IX.</t>
  </si>
  <si>
    <t>TRANSFER BORAVIŠNE PRISTOJBE OPĆINI/ GRADU 30%</t>
  </si>
  <si>
    <t>X.</t>
  </si>
  <si>
    <t>POKRIVANJE MANJKA IZ PRETHODNE GODINE ( ukoliko je isti ostvaren)</t>
  </si>
  <si>
    <t>SVEUKUPNO RASHODI</t>
  </si>
  <si>
    <t>PRIJENOS VIŠKA U IDUĆU GODINU - POKRIVANJE MANJKA U IDUĆOJ GODINI (SVEUKUPNI PRIHODI UMANJENI ZA SVEUKUPNE RASHODE)</t>
  </si>
  <si>
    <t>PLAN 2016</t>
  </si>
  <si>
    <t>11.</t>
  </si>
  <si>
    <t>Prijenos prihoda prethodne godine (Višak prethodne godine)</t>
  </si>
  <si>
    <t>REALIZACIJA</t>
  </si>
  <si>
    <t>% REALIZACIJE</t>
  </si>
  <si>
    <t>IZMJENA PLANA ZA 2016.G.</t>
  </si>
  <si>
    <t>IPA i sl. projekti (RIDE&amp;BIKE)</t>
  </si>
  <si>
    <t>TZ SAVSKO SUTLANSKA DOLINA I BRIGI -  IZMJENA FINANCIJSKOG PLANA ZA 2016.g.</t>
  </si>
  <si>
    <t>IPA i sl. projekti (Ride&amp;bike)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</si>
</sst>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 wrapText="1"/>
    </xf>
    <xf numFmtId="4" fontId="1" fillId="4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 wrapText="1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vertical="center" wrapText="1"/>
    </xf>
    <xf numFmtId="4" fontId="1" fillId="8" borderId="4" xfId="0" applyNumberFormat="1" applyFont="1" applyFill="1" applyBorder="1" applyAlignment="1">
      <alignment horizontal="right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vertical="center" wrapText="1"/>
    </xf>
    <xf numFmtId="4" fontId="1" fillId="7" borderId="4" xfId="0" applyNumberFormat="1" applyFont="1" applyFill="1" applyBorder="1" applyAlignment="1">
      <alignment horizontal="right" vertical="center"/>
    </xf>
    <xf numFmtId="4" fontId="4" fillId="8" borderId="4" xfId="0" applyNumberFormat="1" applyFont="1" applyFill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8" borderId="4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 applyAlignment="1">
      <alignment horizontal="right" vertical="center"/>
    </xf>
    <xf numFmtId="4" fontId="4" fillId="8" borderId="8" xfId="0" applyNumberFormat="1" applyFont="1" applyFill="1" applyBorder="1" applyAlignment="1">
      <alignment horizontal="right" vertical="center"/>
    </xf>
    <xf numFmtId="4" fontId="4" fillId="5" borderId="8" xfId="0" applyNumberFormat="1" applyFont="1" applyFill="1" applyBorder="1" applyAlignment="1">
      <alignment horizontal="right" vertical="center"/>
    </xf>
    <xf numFmtId="4" fontId="5" fillId="4" borderId="10" xfId="0" applyNumberFormat="1" applyFont="1" applyFill="1" applyBorder="1" applyAlignment="1">
      <alignment horizontal="right" vertical="center"/>
    </xf>
    <xf numFmtId="4" fontId="4" fillId="9" borderId="4" xfId="0" applyNumberFormat="1" applyFont="1" applyFill="1" applyBorder="1" applyAlignment="1">
      <alignment horizontal="right" vertical="center"/>
    </xf>
    <xf numFmtId="4" fontId="5" fillId="3" borderId="10" xfId="0" applyNumberFormat="1" applyFont="1" applyFill="1" applyBorder="1" applyAlignment="1">
      <alignment horizontal="right" vertical="center"/>
    </xf>
    <xf numFmtId="4" fontId="5" fillId="6" borderId="4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4" fontId="4" fillId="8" borderId="11" xfId="0" applyNumberFormat="1" applyFont="1" applyFill="1" applyBorder="1" applyAlignment="1">
      <alignment horizontal="right" vertical="center"/>
    </xf>
    <xf numFmtId="4" fontId="4" fillId="5" borderId="11" xfId="0" applyNumberFormat="1" applyFont="1" applyFill="1" applyBorder="1" applyAlignment="1">
      <alignment horizontal="right" vertical="center"/>
    </xf>
    <xf numFmtId="4" fontId="4" fillId="10" borderId="0" xfId="0" applyNumberFormat="1" applyFont="1" applyFill="1" applyBorder="1" applyAlignment="1">
      <alignment horizontal="right" vertical="center"/>
    </xf>
    <xf numFmtId="0" fontId="1" fillId="10" borderId="0" xfId="0" applyFont="1" applyFill="1" applyBorder="1" applyAlignment="1">
      <alignment horizontal="center" vertical="center" wrapText="1"/>
    </xf>
    <xf numFmtId="4" fontId="1" fillId="10" borderId="0" xfId="0" applyNumberFormat="1" applyFont="1" applyFill="1" applyBorder="1" applyAlignment="1">
      <alignment horizontal="right" vertical="center"/>
    </xf>
    <xf numFmtId="4" fontId="4" fillId="8" borderId="12" xfId="0" applyNumberFormat="1" applyFont="1" applyFill="1" applyBorder="1" applyAlignment="1">
      <alignment horizontal="right" vertical="center"/>
    </xf>
    <xf numFmtId="4" fontId="4" fillId="8" borderId="5" xfId="0" applyNumberFormat="1" applyFont="1" applyFill="1" applyBorder="1" applyAlignment="1">
      <alignment horizontal="right" vertical="center"/>
    </xf>
    <xf numFmtId="4" fontId="5" fillId="4" borderId="5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9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69"/>
  <sheetViews>
    <sheetView tabSelected="1" zoomScaleNormal="100" workbookViewId="0">
      <selection activeCell="F27" sqref="F27"/>
    </sheetView>
  </sheetViews>
  <sheetFormatPr defaultRowHeight="15" x14ac:dyDescent="0.25"/>
  <cols>
    <col min="1" max="1" width="6.5703125" customWidth="1"/>
    <col min="2" max="2" width="42.140625" customWidth="1"/>
    <col min="3" max="4" width="23.5703125" customWidth="1"/>
    <col min="5" max="5" width="13.85546875" customWidth="1"/>
    <col min="6" max="6" width="14.7109375" customWidth="1"/>
  </cols>
  <sheetData>
    <row r="3" spans="1:6" ht="18.75" x14ac:dyDescent="0.3">
      <c r="A3" s="56" t="s">
        <v>94</v>
      </c>
      <c r="B3" s="56"/>
      <c r="C3" s="56"/>
      <c r="D3" s="56"/>
      <c r="E3" s="56"/>
      <c r="F3" s="56"/>
    </row>
    <row r="4" spans="1:6" ht="15.75" thickBot="1" x14ac:dyDescent="0.3"/>
    <row r="5" spans="1:6" ht="33.75" customHeight="1" thickBot="1" x14ac:dyDescent="0.3">
      <c r="A5" s="1" t="s">
        <v>0</v>
      </c>
      <c r="B5" s="2" t="s">
        <v>1</v>
      </c>
      <c r="C5" s="2" t="s">
        <v>87</v>
      </c>
      <c r="D5" s="2" t="s">
        <v>90</v>
      </c>
      <c r="E5" s="2" t="s">
        <v>91</v>
      </c>
      <c r="F5" s="2" t="s">
        <v>92</v>
      </c>
    </row>
    <row r="6" spans="1:6" ht="16.5" customHeight="1" thickBot="1" x14ac:dyDescent="0.3">
      <c r="A6" s="25" t="s">
        <v>2</v>
      </c>
      <c r="B6" s="26" t="s">
        <v>3</v>
      </c>
      <c r="C6" s="35">
        <v>2500</v>
      </c>
      <c r="D6" s="35">
        <v>1223.1600000000001</v>
      </c>
      <c r="E6" s="35">
        <f>D6/C6*100</f>
        <v>48.926400000000001</v>
      </c>
      <c r="F6" s="35">
        <v>2500</v>
      </c>
    </row>
    <row r="7" spans="1:6" ht="13.5" customHeight="1" thickBot="1" x14ac:dyDescent="0.3">
      <c r="A7" s="25" t="s">
        <v>4</v>
      </c>
      <c r="B7" s="26" t="s">
        <v>5</v>
      </c>
      <c r="C7" s="35">
        <v>110000</v>
      </c>
      <c r="D7" s="35">
        <v>123402.96</v>
      </c>
      <c r="E7" s="35">
        <f t="shared" ref="E7:E16" si="0">D7/C7*100</f>
        <v>112.18450909090909</v>
      </c>
      <c r="F7" s="35">
        <v>130000</v>
      </c>
    </row>
    <row r="8" spans="1:6" ht="17.25" customHeight="1" thickBot="1" x14ac:dyDescent="0.3">
      <c r="A8" s="25" t="s">
        <v>6</v>
      </c>
      <c r="B8" s="26" t="s">
        <v>7</v>
      </c>
      <c r="C8" s="35">
        <v>172000</v>
      </c>
      <c r="D8" s="35">
        <v>138644.14000000001</v>
      </c>
      <c r="E8" s="35">
        <f t="shared" si="0"/>
        <v>80.6070581395349</v>
      </c>
      <c r="F8" s="35">
        <v>172000</v>
      </c>
    </row>
    <row r="9" spans="1:6" ht="15" customHeight="1" thickBot="1" x14ac:dyDescent="0.3">
      <c r="A9" s="25" t="s">
        <v>8</v>
      </c>
      <c r="B9" s="26" t="s">
        <v>9</v>
      </c>
      <c r="C9" s="35">
        <v>36000</v>
      </c>
      <c r="D9" s="35">
        <v>30000</v>
      </c>
      <c r="E9" s="35">
        <f t="shared" si="0"/>
        <v>83.333333333333343</v>
      </c>
      <c r="F9" s="35">
        <v>36000</v>
      </c>
    </row>
    <row r="10" spans="1:6" ht="15.75" customHeight="1" thickBot="1" x14ac:dyDescent="0.3">
      <c r="A10" s="25" t="s">
        <v>10</v>
      </c>
      <c r="B10" s="26" t="s">
        <v>11</v>
      </c>
      <c r="C10" s="35">
        <v>54000</v>
      </c>
      <c r="D10" s="35">
        <v>20000</v>
      </c>
      <c r="E10" s="35">
        <f t="shared" si="0"/>
        <v>37.037037037037038</v>
      </c>
      <c r="F10" s="35">
        <v>54000</v>
      </c>
    </row>
    <row r="11" spans="1:6" ht="15" customHeight="1" thickBot="1" x14ac:dyDescent="0.3">
      <c r="A11" s="25" t="s">
        <v>12</v>
      </c>
      <c r="B11" s="26" t="s">
        <v>13</v>
      </c>
      <c r="C11" s="35">
        <v>96000</v>
      </c>
      <c r="D11" s="35">
        <v>19500</v>
      </c>
      <c r="E11" s="35">
        <f t="shared" si="0"/>
        <v>20.3125</v>
      </c>
      <c r="F11" s="35">
        <v>40000</v>
      </c>
    </row>
    <row r="12" spans="1:6" ht="13.5" customHeight="1" thickBot="1" x14ac:dyDescent="0.3">
      <c r="A12" s="25" t="s">
        <v>14</v>
      </c>
      <c r="B12" s="26" t="s">
        <v>15</v>
      </c>
      <c r="C12" s="35">
        <v>30000</v>
      </c>
      <c r="D12" s="35">
        <v>0</v>
      </c>
      <c r="E12" s="35">
        <f t="shared" si="0"/>
        <v>0</v>
      </c>
      <c r="F12" s="35">
        <v>0</v>
      </c>
    </row>
    <row r="13" spans="1:6" ht="17.25" customHeight="1" thickBot="1" x14ac:dyDescent="0.3">
      <c r="A13" s="25" t="s">
        <v>16</v>
      </c>
      <c r="B13" s="26" t="s">
        <v>93</v>
      </c>
      <c r="C13" s="35">
        <v>150000</v>
      </c>
      <c r="D13" s="35">
        <v>249830.75</v>
      </c>
      <c r="E13" s="35">
        <f t="shared" si="0"/>
        <v>166.55383333333333</v>
      </c>
      <c r="F13" s="35">
        <v>355000</v>
      </c>
    </row>
    <row r="14" spans="1:6" ht="27" customHeight="1" thickBot="1" x14ac:dyDescent="0.3">
      <c r="A14" s="25" t="s">
        <v>17</v>
      </c>
      <c r="B14" s="26" t="s">
        <v>89</v>
      </c>
      <c r="C14" s="35">
        <v>80000</v>
      </c>
      <c r="D14" s="35">
        <v>73467.27</v>
      </c>
      <c r="E14" s="35">
        <f t="shared" si="0"/>
        <v>91.83408750000001</v>
      </c>
      <c r="F14" s="35">
        <v>80000</v>
      </c>
    </row>
    <row r="15" spans="1:6" ht="17.25" customHeight="1" thickBot="1" x14ac:dyDescent="0.3">
      <c r="A15" s="25" t="s">
        <v>88</v>
      </c>
      <c r="B15" s="26" t="s">
        <v>18</v>
      </c>
      <c r="C15" s="35">
        <v>205000</v>
      </c>
      <c r="D15" s="35">
        <v>74.290000000000006</v>
      </c>
      <c r="E15" s="35">
        <f t="shared" si="0"/>
        <v>3.6239024390243908E-2</v>
      </c>
      <c r="F15" s="35">
        <v>2000</v>
      </c>
    </row>
    <row r="16" spans="1:6" ht="15" customHeight="1" thickBot="1" x14ac:dyDescent="0.3">
      <c r="A16" s="3"/>
      <c r="B16" s="4" t="s">
        <v>19</v>
      </c>
      <c r="C16" s="5">
        <f>SUM(C6:C15)</f>
        <v>935500</v>
      </c>
      <c r="D16" s="5">
        <f>SUM(D6:D15)</f>
        <v>656142.57000000007</v>
      </c>
      <c r="E16" s="42">
        <f t="shared" si="0"/>
        <v>70.138168893639772</v>
      </c>
      <c r="F16" s="42">
        <f>SUM(F6:F15)</f>
        <v>871500</v>
      </c>
    </row>
    <row r="17" spans="1:6" ht="15" customHeight="1" x14ac:dyDescent="0.25">
      <c r="A17" s="45"/>
      <c r="B17" s="49"/>
      <c r="C17" s="50"/>
      <c r="D17" s="50"/>
      <c r="E17" s="50"/>
      <c r="F17" s="48"/>
    </row>
    <row r="18" spans="1:6" ht="15" customHeight="1" x14ac:dyDescent="0.25">
      <c r="A18" s="45"/>
      <c r="B18" s="49"/>
      <c r="C18" s="50"/>
      <c r="D18" s="50"/>
      <c r="E18" s="50"/>
      <c r="F18" s="48"/>
    </row>
    <row r="19" spans="1:6" ht="15.75" thickBot="1" x14ac:dyDescent="0.3">
      <c r="A19" s="6"/>
    </row>
    <row r="20" spans="1:6" ht="29.25" customHeight="1" thickBot="1" x14ac:dyDescent="0.3">
      <c r="A20" s="7" t="s">
        <v>0</v>
      </c>
      <c r="B20" s="8" t="s">
        <v>20</v>
      </c>
      <c r="C20" s="8" t="s">
        <v>87</v>
      </c>
      <c r="D20" s="8" t="s">
        <v>90</v>
      </c>
      <c r="E20" s="8"/>
      <c r="F20" s="8" t="s">
        <v>92</v>
      </c>
    </row>
    <row r="21" spans="1:6" ht="21" customHeight="1" thickBot="1" x14ac:dyDescent="0.3">
      <c r="A21" s="9" t="s">
        <v>21</v>
      </c>
      <c r="B21" s="10" t="s">
        <v>22</v>
      </c>
      <c r="C21" s="11">
        <f>C22+C23+C24</f>
        <v>260000</v>
      </c>
      <c r="D21" s="11">
        <f>D22+D23+D24</f>
        <v>284696.61</v>
      </c>
      <c r="E21" s="11">
        <f>D21/C21*100</f>
        <v>109.49869615384615</v>
      </c>
      <c r="F21" s="11">
        <f>F22+F23+F24</f>
        <v>320000</v>
      </c>
    </row>
    <row r="22" spans="1:6" ht="15.75" customHeight="1" thickBot="1" x14ac:dyDescent="0.3">
      <c r="A22" s="25" t="s">
        <v>2</v>
      </c>
      <c r="B22" s="26" t="s">
        <v>23</v>
      </c>
      <c r="C22" s="35">
        <v>195000</v>
      </c>
      <c r="D22" s="35">
        <v>179060.88</v>
      </c>
      <c r="E22" s="35">
        <f>D22/C22*100</f>
        <v>91.826092307692306</v>
      </c>
      <c r="F22" s="29">
        <v>200000</v>
      </c>
    </row>
    <row r="23" spans="1:6" ht="12.75" customHeight="1" thickBot="1" x14ac:dyDescent="0.3">
      <c r="A23" s="25" t="s">
        <v>4</v>
      </c>
      <c r="B23" s="26" t="s">
        <v>24</v>
      </c>
      <c r="C23" s="35">
        <v>54500</v>
      </c>
      <c r="D23" s="35">
        <v>105635.73</v>
      </c>
      <c r="E23" s="35">
        <f t="shared" ref="E23" si="1">D23/C23*100</f>
        <v>193.82702752293577</v>
      </c>
      <c r="F23" s="29">
        <v>120000</v>
      </c>
    </row>
    <row r="24" spans="1:6" ht="14.25" customHeight="1" thickBot="1" x14ac:dyDescent="0.3">
      <c r="A24" s="25" t="s">
        <v>6</v>
      </c>
      <c r="B24" s="26" t="s">
        <v>25</v>
      </c>
      <c r="C24" s="35">
        <v>10500</v>
      </c>
      <c r="D24" s="35">
        <v>0</v>
      </c>
      <c r="E24" s="35">
        <f>D24/C24*100</f>
        <v>0</v>
      </c>
      <c r="F24" s="29">
        <v>0</v>
      </c>
    </row>
    <row r="25" spans="1:6" ht="15.75" thickBot="1" x14ac:dyDescent="0.3">
      <c r="A25" s="9" t="s">
        <v>26</v>
      </c>
      <c r="B25" s="10" t="s">
        <v>27</v>
      </c>
      <c r="C25" s="11">
        <f>C26+C27+C33+C34</f>
        <v>310000</v>
      </c>
      <c r="D25" s="11">
        <f>D26+D27+D33+D34</f>
        <v>100887.74</v>
      </c>
      <c r="E25" s="11">
        <f>D25/C25*100</f>
        <v>32.544432258064518</v>
      </c>
      <c r="F25" s="11">
        <f>F26+F27+F33+F34</f>
        <v>216000</v>
      </c>
    </row>
    <row r="26" spans="1:6" ht="33.75" customHeight="1" thickBot="1" x14ac:dyDescent="0.3">
      <c r="A26" s="25" t="s">
        <v>2</v>
      </c>
      <c r="B26" s="26" t="s">
        <v>28</v>
      </c>
      <c r="C26" s="35">
        <v>165000</v>
      </c>
      <c r="D26" s="35">
        <v>0</v>
      </c>
      <c r="E26" s="35">
        <v>0</v>
      </c>
      <c r="F26" s="29">
        <v>69000</v>
      </c>
    </row>
    <row r="27" spans="1:6" ht="15" customHeight="1" thickBot="1" x14ac:dyDescent="0.3">
      <c r="A27" s="25" t="s">
        <v>4</v>
      </c>
      <c r="B27" s="26" t="s">
        <v>30</v>
      </c>
      <c r="C27" s="35">
        <f>C28+C29+C30+C31+C32</f>
        <v>135000</v>
      </c>
      <c r="D27" s="35">
        <f>D28+D29+D30+D31+D32+D33+D34</f>
        <v>100887.74</v>
      </c>
      <c r="E27" s="35">
        <f t="shared" ref="E27:E32" si="2">D27/C27*100</f>
        <v>74.73165925925926</v>
      </c>
      <c r="F27" s="29">
        <f>F28+F29+F30+F31+F32</f>
        <v>145000</v>
      </c>
    </row>
    <row r="28" spans="1:6" ht="13.5" customHeight="1" thickBot="1" x14ac:dyDescent="0.3">
      <c r="A28" s="12" t="s">
        <v>31</v>
      </c>
      <c r="B28" s="13" t="s">
        <v>32</v>
      </c>
      <c r="C28" s="36">
        <v>70000</v>
      </c>
      <c r="D28" s="36">
        <v>86996.99</v>
      </c>
      <c r="E28" s="36">
        <f t="shared" si="2"/>
        <v>124.28141428571429</v>
      </c>
      <c r="F28" s="34">
        <v>100000</v>
      </c>
    </row>
    <row r="29" spans="1:6" ht="14.25" customHeight="1" thickBot="1" x14ac:dyDescent="0.3">
      <c r="A29" s="12" t="s">
        <v>33</v>
      </c>
      <c r="B29" s="13" t="s">
        <v>34</v>
      </c>
      <c r="C29" s="36">
        <v>25000</v>
      </c>
      <c r="D29" s="36">
        <v>3015</v>
      </c>
      <c r="E29" s="36">
        <f t="shared" si="2"/>
        <v>12.06</v>
      </c>
      <c r="F29" s="34">
        <v>10000</v>
      </c>
    </row>
    <row r="30" spans="1:6" ht="14.25" customHeight="1" thickBot="1" x14ac:dyDescent="0.3">
      <c r="A30" s="12" t="s">
        <v>35</v>
      </c>
      <c r="B30" s="13" t="s">
        <v>36</v>
      </c>
      <c r="C30" s="36">
        <v>10000</v>
      </c>
      <c r="D30" s="36">
        <v>7395.5</v>
      </c>
      <c r="E30" s="36">
        <f t="shared" si="2"/>
        <v>73.954999999999998</v>
      </c>
      <c r="F30" s="34">
        <v>10000</v>
      </c>
    </row>
    <row r="31" spans="1:6" ht="15" customHeight="1" thickBot="1" x14ac:dyDescent="0.3">
      <c r="A31" s="12" t="s">
        <v>37</v>
      </c>
      <c r="B31" s="13" t="s">
        <v>38</v>
      </c>
      <c r="C31" s="36">
        <v>20000</v>
      </c>
      <c r="D31" s="36">
        <v>1980.25</v>
      </c>
      <c r="E31" s="36">
        <f t="shared" si="2"/>
        <v>9.901250000000001</v>
      </c>
      <c r="F31" s="34">
        <v>20000</v>
      </c>
    </row>
    <row r="32" spans="1:6" ht="29.25" customHeight="1" thickBot="1" x14ac:dyDescent="0.3">
      <c r="A32" s="12" t="s">
        <v>39</v>
      </c>
      <c r="B32" s="13" t="s">
        <v>40</v>
      </c>
      <c r="C32" s="36">
        <v>10000</v>
      </c>
      <c r="D32" s="36">
        <v>1500</v>
      </c>
      <c r="E32" s="36">
        <f t="shared" si="2"/>
        <v>15</v>
      </c>
      <c r="F32" s="34">
        <v>5000</v>
      </c>
    </row>
    <row r="33" spans="1:6" ht="15.75" customHeight="1" thickBot="1" x14ac:dyDescent="0.3">
      <c r="A33" s="25" t="s">
        <v>6</v>
      </c>
      <c r="B33" s="26" t="s">
        <v>41</v>
      </c>
      <c r="C33" s="35">
        <v>10000</v>
      </c>
      <c r="D33" s="35">
        <v>0</v>
      </c>
      <c r="E33" s="35">
        <v>0</v>
      </c>
      <c r="F33" s="29">
        <v>2000</v>
      </c>
    </row>
    <row r="34" spans="1:6" ht="15.75" customHeight="1" thickBot="1" x14ac:dyDescent="0.3">
      <c r="A34" s="25" t="s">
        <v>8</v>
      </c>
      <c r="B34" s="26" t="s">
        <v>42</v>
      </c>
      <c r="C34" s="37">
        <v>0</v>
      </c>
      <c r="D34" s="37">
        <v>0</v>
      </c>
      <c r="E34" s="37">
        <v>0</v>
      </c>
      <c r="F34" s="37">
        <v>0</v>
      </c>
    </row>
    <row r="35" spans="1:6" ht="19.5" customHeight="1" thickBot="1" x14ac:dyDescent="0.3">
      <c r="A35" s="9" t="s">
        <v>43</v>
      </c>
      <c r="B35" s="14" t="s">
        <v>44</v>
      </c>
      <c r="C35" s="38">
        <f>C36+C39+C45</f>
        <v>71000</v>
      </c>
      <c r="D35" s="38">
        <f>D36+D39+D45</f>
        <v>44085</v>
      </c>
      <c r="E35" s="38">
        <f>D35/C35*100</f>
        <v>62.091549295774648</v>
      </c>
      <c r="F35" s="11">
        <f>F36+F39+F45</f>
        <v>63000</v>
      </c>
    </row>
    <row r="36" spans="1:6" ht="17.25" customHeight="1" thickBot="1" x14ac:dyDescent="0.3">
      <c r="A36" s="27" t="s">
        <v>2</v>
      </c>
      <c r="B36" s="28" t="s">
        <v>45</v>
      </c>
      <c r="C36" s="37">
        <f>C37+C38</f>
        <v>10000</v>
      </c>
      <c r="D36" s="37">
        <v>625</v>
      </c>
      <c r="E36" s="37">
        <f>D36/C36*100</f>
        <v>6.25</v>
      </c>
      <c r="F36" s="29">
        <v>4000</v>
      </c>
    </row>
    <row r="37" spans="1:6" ht="18" customHeight="1" thickBot="1" x14ac:dyDescent="0.3">
      <c r="A37" s="12" t="s">
        <v>29</v>
      </c>
      <c r="B37" s="15" t="s">
        <v>46</v>
      </c>
      <c r="C37" s="36">
        <v>5000</v>
      </c>
      <c r="D37" s="36">
        <v>0</v>
      </c>
      <c r="E37" s="36">
        <v>0</v>
      </c>
      <c r="F37" s="34">
        <v>2000</v>
      </c>
    </row>
    <row r="38" spans="1:6" ht="16.5" customHeight="1" thickBot="1" x14ac:dyDescent="0.3">
      <c r="A38" s="12" t="s">
        <v>47</v>
      </c>
      <c r="B38" s="15" t="s">
        <v>48</v>
      </c>
      <c r="C38" s="36">
        <v>5000</v>
      </c>
      <c r="D38" s="36">
        <v>625</v>
      </c>
      <c r="E38" s="36">
        <f>D38/C38*100</f>
        <v>12.5</v>
      </c>
      <c r="F38" s="34">
        <v>2000</v>
      </c>
    </row>
    <row r="39" spans="1:6" ht="15.75" customHeight="1" thickBot="1" x14ac:dyDescent="0.3">
      <c r="A39" s="27" t="s">
        <v>4</v>
      </c>
      <c r="B39" s="28" t="s">
        <v>49</v>
      </c>
      <c r="C39" s="37">
        <f>C40+C41+C42+C43+C44</f>
        <v>43000</v>
      </c>
      <c r="D39" s="37">
        <f>D40+D41+D42+D43+D44</f>
        <v>43460</v>
      </c>
      <c r="E39" s="37">
        <f>D39/C39*100</f>
        <v>101.06976744186046</v>
      </c>
      <c r="F39" s="29">
        <f>F40+F41+F42+F43+F44</f>
        <v>54000</v>
      </c>
    </row>
    <row r="40" spans="1:6" ht="28.5" customHeight="1" thickBot="1" x14ac:dyDescent="0.3">
      <c r="A40" s="12" t="s">
        <v>31</v>
      </c>
      <c r="B40" s="15" t="s">
        <v>50</v>
      </c>
      <c r="C40" s="36">
        <v>5000</v>
      </c>
      <c r="D40" s="36">
        <v>0</v>
      </c>
      <c r="E40" s="36">
        <v>0</v>
      </c>
      <c r="F40" s="34">
        <v>2000</v>
      </c>
    </row>
    <row r="41" spans="1:6" ht="29.25" customHeight="1" thickBot="1" x14ac:dyDescent="0.3">
      <c r="A41" s="12" t="s">
        <v>33</v>
      </c>
      <c r="B41" s="15" t="s">
        <v>51</v>
      </c>
      <c r="C41" s="36">
        <v>10000</v>
      </c>
      <c r="D41" s="36">
        <v>15040</v>
      </c>
      <c r="E41" s="36">
        <f>D41/C41*100</f>
        <v>150.4</v>
      </c>
      <c r="F41" s="34">
        <v>20000</v>
      </c>
    </row>
    <row r="42" spans="1:6" ht="16.5" customHeight="1" thickBot="1" x14ac:dyDescent="0.3">
      <c r="A42" s="12" t="s">
        <v>35</v>
      </c>
      <c r="B42" s="15" t="s">
        <v>52</v>
      </c>
      <c r="C42" s="36">
        <v>8000</v>
      </c>
      <c r="D42" s="36">
        <v>24800</v>
      </c>
      <c r="E42" s="36">
        <v>0</v>
      </c>
      <c r="F42" s="34">
        <v>25000</v>
      </c>
    </row>
    <row r="43" spans="1:6" ht="15" customHeight="1" thickBot="1" x14ac:dyDescent="0.3">
      <c r="A43" s="12" t="s">
        <v>37</v>
      </c>
      <c r="B43" s="15" t="s">
        <v>53</v>
      </c>
      <c r="C43" s="36">
        <v>10000</v>
      </c>
      <c r="D43" s="36">
        <v>0</v>
      </c>
      <c r="E43" s="36">
        <v>0</v>
      </c>
      <c r="F43" s="34">
        <v>2000</v>
      </c>
    </row>
    <row r="44" spans="1:6" ht="15" customHeight="1" thickBot="1" x14ac:dyDescent="0.3">
      <c r="A44" s="12" t="s">
        <v>39</v>
      </c>
      <c r="B44" s="15" t="s">
        <v>54</v>
      </c>
      <c r="C44" s="36">
        <v>10000</v>
      </c>
      <c r="D44" s="36">
        <v>3620</v>
      </c>
      <c r="E44" s="36">
        <v>0</v>
      </c>
      <c r="F44" s="34">
        <v>5000</v>
      </c>
    </row>
    <row r="45" spans="1:6" ht="15.75" customHeight="1" thickBot="1" x14ac:dyDescent="0.3">
      <c r="A45" s="25" t="s">
        <v>6</v>
      </c>
      <c r="B45" s="26" t="s">
        <v>55</v>
      </c>
      <c r="C45" s="35">
        <v>18000</v>
      </c>
      <c r="D45" s="35">
        <v>0</v>
      </c>
      <c r="E45" s="35">
        <v>0</v>
      </c>
      <c r="F45" s="29">
        <v>5000</v>
      </c>
    </row>
    <row r="46" spans="1:6" ht="15" customHeight="1" thickBot="1" x14ac:dyDescent="0.3">
      <c r="A46" s="9" t="s">
        <v>56</v>
      </c>
      <c r="B46" s="10" t="s">
        <v>57</v>
      </c>
      <c r="C46" s="38">
        <f>C47+C48+C49</f>
        <v>53500</v>
      </c>
      <c r="D46" s="38">
        <f>D47+D48+D49</f>
        <v>690</v>
      </c>
      <c r="E46" s="38">
        <v>0</v>
      </c>
      <c r="F46" s="11">
        <v>30000</v>
      </c>
    </row>
    <row r="47" spans="1:6" ht="30" customHeight="1" thickBot="1" x14ac:dyDescent="0.3">
      <c r="A47" s="25" t="s">
        <v>2</v>
      </c>
      <c r="B47" s="26" t="s">
        <v>58</v>
      </c>
      <c r="C47" s="35">
        <v>40000</v>
      </c>
      <c r="D47" s="35">
        <v>0</v>
      </c>
      <c r="E47" s="35">
        <v>0</v>
      </c>
      <c r="F47" s="29">
        <v>25000</v>
      </c>
    </row>
    <row r="48" spans="1:6" ht="14.25" customHeight="1" thickBot="1" x14ac:dyDescent="0.3">
      <c r="A48" s="25" t="s">
        <v>4</v>
      </c>
      <c r="B48" s="26" t="s">
        <v>59</v>
      </c>
      <c r="C48" s="35">
        <v>10500</v>
      </c>
      <c r="D48" s="35">
        <v>690</v>
      </c>
      <c r="E48" s="35">
        <v>0</v>
      </c>
      <c r="F48" s="29">
        <v>2000</v>
      </c>
    </row>
    <row r="49" spans="1:6" ht="15" customHeight="1" thickBot="1" x14ac:dyDescent="0.3">
      <c r="A49" s="25" t="s">
        <v>6</v>
      </c>
      <c r="B49" s="26" t="s">
        <v>60</v>
      </c>
      <c r="C49" s="35">
        <v>3000</v>
      </c>
      <c r="D49" s="35">
        <v>0</v>
      </c>
      <c r="E49" s="35">
        <v>0</v>
      </c>
      <c r="F49" s="29">
        <v>3000</v>
      </c>
    </row>
    <row r="50" spans="1:6" ht="14.25" customHeight="1" thickBot="1" x14ac:dyDescent="0.3">
      <c r="A50" s="9" t="s">
        <v>61</v>
      </c>
      <c r="B50" s="10" t="s">
        <v>62</v>
      </c>
      <c r="C50" s="38">
        <f>C51+C52+C53</f>
        <v>57000</v>
      </c>
      <c r="D50" s="38">
        <f>D51+D52+D53</f>
        <v>33000</v>
      </c>
      <c r="E50" s="38">
        <v>0</v>
      </c>
      <c r="F50" s="11">
        <v>54000</v>
      </c>
    </row>
    <row r="51" spans="1:6" ht="26.25" customHeight="1" thickBot="1" x14ac:dyDescent="0.3">
      <c r="A51" s="25" t="s">
        <v>2</v>
      </c>
      <c r="B51" s="26" t="s">
        <v>63</v>
      </c>
      <c r="C51" s="35">
        <v>50000</v>
      </c>
      <c r="D51" s="35">
        <v>33000</v>
      </c>
      <c r="E51" s="35">
        <v>0</v>
      </c>
      <c r="F51" s="29">
        <v>50000</v>
      </c>
    </row>
    <row r="52" spans="1:6" ht="25.5" customHeight="1" thickBot="1" x14ac:dyDescent="0.3">
      <c r="A52" s="25" t="s">
        <v>4</v>
      </c>
      <c r="B52" s="26" t="s">
        <v>64</v>
      </c>
      <c r="C52" s="35">
        <v>2000</v>
      </c>
      <c r="D52" s="35">
        <v>0</v>
      </c>
      <c r="E52" s="35">
        <v>0</v>
      </c>
      <c r="F52" s="29">
        <v>2000</v>
      </c>
    </row>
    <row r="53" spans="1:6" ht="24.75" customHeight="1" thickBot="1" x14ac:dyDescent="0.3">
      <c r="A53" s="25" t="s">
        <v>65</v>
      </c>
      <c r="B53" s="26" t="s">
        <v>66</v>
      </c>
      <c r="C53" s="35">
        <v>5000</v>
      </c>
      <c r="D53" s="35">
        <v>0</v>
      </c>
      <c r="E53" s="35">
        <v>0</v>
      </c>
      <c r="F53" s="29">
        <v>2000</v>
      </c>
    </row>
    <row r="54" spans="1:6" ht="17.25" customHeight="1" thickBot="1" x14ac:dyDescent="0.3">
      <c r="A54" s="9" t="s">
        <v>67</v>
      </c>
      <c r="B54" s="10" t="s">
        <v>68</v>
      </c>
      <c r="C54" s="38">
        <f>C55+C56+C57+C58+C59+C60</f>
        <v>22500</v>
      </c>
      <c r="D54" s="38">
        <v>0</v>
      </c>
      <c r="E54" s="38">
        <v>0</v>
      </c>
      <c r="F54" s="11">
        <v>15000</v>
      </c>
    </row>
    <row r="55" spans="1:6" ht="16.5" customHeight="1" thickBot="1" x14ac:dyDescent="0.3">
      <c r="A55" s="25" t="s">
        <v>2</v>
      </c>
      <c r="B55" s="26" t="s">
        <v>69</v>
      </c>
      <c r="C55" s="35">
        <v>3000</v>
      </c>
      <c r="D55" s="35">
        <v>0</v>
      </c>
      <c r="E55" s="35">
        <v>0</v>
      </c>
      <c r="F55" s="29">
        <v>3000</v>
      </c>
    </row>
    <row r="56" spans="1:6" ht="12.75" customHeight="1" thickBot="1" x14ac:dyDescent="0.3">
      <c r="A56" s="25" t="s">
        <v>4</v>
      </c>
      <c r="B56" s="26" t="s">
        <v>70</v>
      </c>
      <c r="C56" s="35">
        <v>3000</v>
      </c>
      <c r="D56" s="35">
        <v>0</v>
      </c>
      <c r="E56" s="35">
        <v>0</v>
      </c>
      <c r="F56" s="29">
        <v>3000</v>
      </c>
    </row>
    <row r="57" spans="1:6" ht="13.5" customHeight="1" thickBot="1" x14ac:dyDescent="0.3">
      <c r="A57" s="30" t="s">
        <v>6</v>
      </c>
      <c r="B57" s="31" t="s">
        <v>71</v>
      </c>
      <c r="C57" s="39">
        <v>5000</v>
      </c>
      <c r="D57" s="46">
        <v>0</v>
      </c>
      <c r="E57" s="46">
        <v>0</v>
      </c>
      <c r="F57" s="29">
        <v>500</v>
      </c>
    </row>
    <row r="58" spans="1:6" ht="13.5" customHeight="1" thickBot="1" x14ac:dyDescent="0.3">
      <c r="A58" s="32" t="s">
        <v>8</v>
      </c>
      <c r="B58" s="33" t="s">
        <v>72</v>
      </c>
      <c r="C58" s="51">
        <v>5000</v>
      </c>
      <c r="D58" s="52">
        <v>0</v>
      </c>
      <c r="E58" s="52">
        <v>0</v>
      </c>
      <c r="F58" s="29">
        <v>2000</v>
      </c>
    </row>
    <row r="59" spans="1:6" ht="14.25" customHeight="1" thickBot="1" x14ac:dyDescent="0.3">
      <c r="A59" s="25" t="s">
        <v>10</v>
      </c>
      <c r="B59" s="26" t="s">
        <v>73</v>
      </c>
      <c r="C59" s="35">
        <v>2500</v>
      </c>
      <c r="D59" s="35">
        <v>0</v>
      </c>
      <c r="E59" s="35">
        <v>0</v>
      </c>
      <c r="F59" s="29">
        <v>2500</v>
      </c>
    </row>
    <row r="60" spans="1:6" ht="30" customHeight="1" thickBot="1" x14ac:dyDescent="0.3">
      <c r="A60" s="25" t="s">
        <v>12</v>
      </c>
      <c r="B60" s="26" t="s">
        <v>74</v>
      </c>
      <c r="C60" s="35">
        <v>4000</v>
      </c>
      <c r="D60" s="35">
        <v>0</v>
      </c>
      <c r="E60" s="35">
        <v>0</v>
      </c>
      <c r="F60" s="29">
        <v>4000</v>
      </c>
    </row>
    <row r="61" spans="1:6" ht="16.5" customHeight="1" thickBot="1" x14ac:dyDescent="0.3">
      <c r="A61" s="9" t="s">
        <v>75</v>
      </c>
      <c r="B61" s="10" t="s">
        <v>76</v>
      </c>
      <c r="C61" s="38">
        <f>C62</f>
        <v>5000</v>
      </c>
      <c r="D61" s="38">
        <v>19000</v>
      </c>
      <c r="E61" s="38">
        <v>0</v>
      </c>
      <c r="F61" s="11">
        <v>20000</v>
      </c>
    </row>
    <row r="62" spans="1:6" ht="26.25" customHeight="1" thickBot="1" x14ac:dyDescent="0.3">
      <c r="A62" s="25" t="s">
        <v>2</v>
      </c>
      <c r="B62" s="26" t="s">
        <v>77</v>
      </c>
      <c r="C62" s="35">
        <v>5000</v>
      </c>
      <c r="D62" s="35">
        <v>19000</v>
      </c>
      <c r="E62" s="35">
        <v>0</v>
      </c>
      <c r="F62" s="29">
        <v>20000</v>
      </c>
    </row>
    <row r="63" spans="1:6" ht="26.25" customHeight="1" thickBot="1" x14ac:dyDescent="0.3">
      <c r="A63" s="9" t="s">
        <v>78</v>
      </c>
      <c r="B63" s="10" t="s">
        <v>79</v>
      </c>
      <c r="C63" s="38">
        <f>C64+C65</f>
        <v>155000</v>
      </c>
      <c r="D63" s="38">
        <f>D64+D65</f>
        <v>1687.88</v>
      </c>
      <c r="E63" s="38">
        <f>D63/C63*100</f>
        <v>1.0889548387096775</v>
      </c>
      <c r="F63" s="11">
        <v>152000</v>
      </c>
    </row>
    <row r="64" spans="1:6" ht="24" customHeight="1" thickBot="1" x14ac:dyDescent="0.3">
      <c r="A64" s="25" t="s">
        <v>2</v>
      </c>
      <c r="B64" s="26" t="s">
        <v>80</v>
      </c>
      <c r="C64" s="35">
        <v>5000</v>
      </c>
      <c r="D64" s="35">
        <v>0</v>
      </c>
      <c r="E64" s="35">
        <v>0</v>
      </c>
      <c r="F64" s="29">
        <v>2000</v>
      </c>
    </row>
    <row r="65" spans="1:6" ht="15.75" customHeight="1" thickBot="1" x14ac:dyDescent="0.3">
      <c r="A65" s="16" t="s">
        <v>4</v>
      </c>
      <c r="B65" s="17" t="s">
        <v>95</v>
      </c>
      <c r="C65" s="40">
        <v>150000</v>
      </c>
      <c r="D65" s="47">
        <v>1687.88</v>
      </c>
      <c r="E65" s="47">
        <f>D65/C65*100</f>
        <v>1.1252533333333334</v>
      </c>
      <c r="F65" s="29">
        <v>150000</v>
      </c>
    </row>
    <row r="66" spans="1:6" ht="24" customHeight="1" thickBot="1" x14ac:dyDescent="0.3">
      <c r="A66" s="18" t="s">
        <v>81</v>
      </c>
      <c r="B66" s="19" t="s">
        <v>82</v>
      </c>
      <c r="C66" s="41">
        <v>1500</v>
      </c>
      <c r="D66" s="53">
        <v>0</v>
      </c>
      <c r="E66" s="53">
        <v>0</v>
      </c>
      <c r="F66" s="11">
        <v>1500</v>
      </c>
    </row>
    <row r="67" spans="1:6" ht="27" customHeight="1" thickBot="1" x14ac:dyDescent="0.3">
      <c r="A67" s="20" t="s">
        <v>83</v>
      </c>
      <c r="B67" s="19" t="s">
        <v>84</v>
      </c>
      <c r="C67" s="55">
        <v>0</v>
      </c>
      <c r="D67" s="54">
        <v>0</v>
      </c>
      <c r="E67" s="54">
        <v>0</v>
      </c>
      <c r="F67" s="11">
        <v>0</v>
      </c>
    </row>
    <row r="68" spans="1:6" ht="15" customHeight="1" thickBot="1" x14ac:dyDescent="0.3">
      <c r="A68" s="21"/>
      <c r="B68" s="22" t="s">
        <v>85</v>
      </c>
      <c r="C68" s="43">
        <f>C21+C25+C35+C46+C50+C54+C61+C63+C66</f>
        <v>935500</v>
      </c>
      <c r="D68" s="43">
        <f>D21+D25+D35+D46+D50+D54+D61+D63+D66</f>
        <v>484047.23</v>
      </c>
      <c r="E68" s="43"/>
      <c r="F68" s="43">
        <f>F21+F25+F35+F46+F50+F54+F63+F61+F66</f>
        <v>871500</v>
      </c>
    </row>
    <row r="69" spans="1:6" ht="41.25" customHeight="1" thickBot="1" x14ac:dyDescent="0.3">
      <c r="A69" s="23"/>
      <c r="B69" s="24" t="s">
        <v>86</v>
      </c>
      <c r="C69" s="44">
        <v>80000</v>
      </c>
      <c r="D69" s="44">
        <v>73467.27</v>
      </c>
      <c r="E69" s="44">
        <v>91.83408750000001</v>
      </c>
      <c r="F69" s="44">
        <v>80000</v>
      </c>
    </row>
  </sheetData>
  <mergeCells count="1">
    <mergeCell ref="A3:F3"/>
  </mergeCells>
  <pageMargins left="0.7" right="0.7" top="0.75" bottom="0.75" header="0.3" footer="0.3"/>
  <pageSetup paperSize="9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Maja Coner</cp:lastModifiedBy>
  <cp:lastPrinted>2016-12-13T07:44:35Z</cp:lastPrinted>
  <dcterms:created xsi:type="dcterms:W3CDTF">2015-12-09T12:02:05Z</dcterms:created>
  <dcterms:modified xsi:type="dcterms:W3CDTF">2016-12-13T07:49:58Z</dcterms:modified>
</cp:coreProperties>
</file>